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BE168696-F441-4152-A2C2-128DC6E0596D}" xr6:coauthVersionLast="46" xr6:coauthVersionMax="46" xr10:uidLastSave="{00000000-0000-0000-0000-000000000000}"/>
  <bookViews>
    <workbookView xWindow="-120" yWindow="-120" windowWidth="29040" windowHeight="15840" activeTab="6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7" l="1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<sst xmlns="http://schemas.openxmlformats.org/spreadsheetml/2006/main" count="670" uniqueCount="87">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</sst>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0" fontId="7" fillId="7" borderId="19" xfId="0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9" fillId="4" borderId="25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7" t="s">
        <v>59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0" t="s">
        <v>53</v>
      </c>
      <c r="P1" s="41">
        <v>44161</v>
      </c>
    </row>
    <row r="2" spans="1:25" ht="54.75" customHeight="1" thickBot="1" x14ac:dyDescent="0.3">
      <c r="C2" s="98" t="s">
        <v>41</v>
      </c>
      <c r="D2" s="100" t="s">
        <v>40</v>
      </c>
      <c r="E2" s="100"/>
      <c r="F2" s="100"/>
      <c r="G2" s="100"/>
      <c r="H2" s="101" t="s">
        <v>39</v>
      </c>
      <c r="I2" s="101"/>
      <c r="J2" s="101"/>
      <c r="K2" s="102" t="s">
        <v>38</v>
      </c>
      <c r="L2" s="102"/>
      <c r="M2" s="102"/>
      <c r="N2" s="103" t="s">
        <v>58</v>
      </c>
      <c r="O2" s="123" t="s">
        <v>57</v>
      </c>
      <c r="P2" s="119" t="s">
        <v>56</v>
      </c>
      <c r="Q2" s="107" t="s">
        <v>37</v>
      </c>
    </row>
    <row r="3" spans="1:25" ht="38.25" customHeight="1" thickBot="1" x14ac:dyDescent="0.3">
      <c r="C3" s="98"/>
      <c r="D3" s="109" t="s">
        <v>36</v>
      </c>
      <c r="E3" s="109" t="s">
        <v>35</v>
      </c>
      <c r="F3" s="109" t="s">
        <v>34</v>
      </c>
      <c r="G3" s="111" t="s">
        <v>29</v>
      </c>
      <c r="H3" s="113" t="s">
        <v>33</v>
      </c>
      <c r="I3" s="98" t="s">
        <v>32</v>
      </c>
      <c r="J3" s="115" t="s">
        <v>29</v>
      </c>
      <c r="K3" s="117" t="s">
        <v>31</v>
      </c>
      <c r="L3" s="98" t="s">
        <v>30</v>
      </c>
      <c r="M3" s="105" t="s">
        <v>29</v>
      </c>
      <c r="N3" s="103"/>
      <c r="O3" s="123"/>
      <c r="P3" s="119"/>
      <c r="Q3" s="107"/>
    </row>
    <row r="4" spans="1:25" ht="36.75" customHeight="1" thickBot="1" x14ac:dyDescent="0.3">
      <c r="C4" s="99"/>
      <c r="D4" s="110"/>
      <c r="E4" s="110"/>
      <c r="F4" s="110"/>
      <c r="G4" s="112"/>
      <c r="H4" s="114"/>
      <c r="I4" s="99"/>
      <c r="J4" s="116"/>
      <c r="K4" s="118"/>
      <c r="L4" s="99"/>
      <c r="M4" s="106"/>
      <c r="N4" s="104"/>
      <c r="O4" s="123"/>
      <c r="P4" s="120"/>
      <c r="Q4" s="10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4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0">
        <v>0.9</v>
      </c>
      <c r="F6" s="42">
        <v>0.64</v>
      </c>
      <c r="G6" s="55">
        <f t="shared" si="0"/>
        <v>3</v>
      </c>
      <c r="H6" s="64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4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4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80">
        <v>-738316.74</v>
      </c>
      <c r="Q7" s="64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4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80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4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80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4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80">
        <v>-160767.79999999999</v>
      </c>
      <c r="Q10" s="64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4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80">
        <v>-500513.71</v>
      </c>
      <c r="Q11" s="64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0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4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4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80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4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80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80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80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4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80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4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80">
        <v>-796980.52</v>
      </c>
      <c r="Q18" s="64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4">
        <v>-3545406.22</v>
      </c>
      <c r="I19" s="64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80">
        <v>-158219.95000000001</v>
      </c>
      <c r="Q19" s="64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4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80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2" t="s">
        <v>84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60" t="s">
        <v>53</v>
      </c>
      <c r="P1" s="67"/>
      <c r="Q1" s="41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85</v>
      </c>
      <c r="O2" s="140" t="s">
        <v>86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6"/>
      <c r="E5" s="76"/>
      <c r="F5" s="76"/>
      <c r="G5" s="47">
        <f t="shared" ref="G5:G20" si="0">(IF(D5&lt;1.5,1,0))+(IF(E5&lt;1,1,0))+(IF(F5&lt;0.8,1,0))</f>
        <v>3</v>
      </c>
      <c r="H5" s="77"/>
      <c r="I5" s="78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'มิ.ย.64'!N5</f>
        <v>3</v>
      </c>
      <c r="P5" s="77"/>
      <c r="Q5" s="77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6"/>
      <c r="E6" s="76"/>
      <c r="F6" s="76"/>
      <c r="G6" s="55">
        <f t="shared" si="0"/>
        <v>3</v>
      </c>
      <c r="H6" s="77"/>
      <c r="I6" s="78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'มิ.ย.64'!N6</f>
        <v>3</v>
      </c>
      <c r="P6" s="79"/>
      <c r="Q6" s="77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6"/>
      <c r="E7" s="76"/>
      <c r="F7" s="76"/>
      <c r="G7" s="42">
        <f t="shared" si="0"/>
        <v>3</v>
      </c>
      <c r="H7" s="79"/>
      <c r="I7" s="78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'มิ.ย.64'!N7</f>
        <v>3</v>
      </c>
      <c r="P7" s="77"/>
      <c r="Q7" s="77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6"/>
      <c r="E8" s="76"/>
      <c r="F8" s="76"/>
      <c r="G8" s="63">
        <f t="shared" si="0"/>
        <v>3</v>
      </c>
      <c r="H8" s="77"/>
      <c r="I8" s="78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'มิ.ย.64'!N8</f>
        <v>3</v>
      </c>
      <c r="P8" s="77"/>
      <c r="Q8" s="77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6"/>
      <c r="E9" s="76"/>
      <c r="F9" s="76"/>
      <c r="G9" s="47">
        <f t="shared" si="0"/>
        <v>3</v>
      </c>
      <c r="H9" s="77"/>
      <c r="I9" s="78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'มิ.ย.64'!N9</f>
        <v>3</v>
      </c>
      <c r="P9" s="77"/>
      <c r="Q9" s="77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6"/>
      <c r="E10" s="76"/>
      <c r="F10" s="76"/>
      <c r="G10" s="42">
        <f t="shared" si="0"/>
        <v>3</v>
      </c>
      <c r="H10" s="77"/>
      <c r="I10" s="78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'มิ.ย.64'!N10</f>
        <v>3</v>
      </c>
      <c r="P10" s="77"/>
      <c r="Q10" s="77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6"/>
      <c r="E11" s="76"/>
      <c r="F11" s="76"/>
      <c r="G11" s="42">
        <f t="shared" si="0"/>
        <v>3</v>
      </c>
      <c r="H11" s="79"/>
      <c r="I11" s="78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'มิ.ย.64'!N11</f>
        <v>3</v>
      </c>
      <c r="P11" s="77"/>
      <c r="Q11" s="77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6"/>
      <c r="E12" s="76"/>
      <c r="F12" s="76"/>
      <c r="G12" s="42">
        <f t="shared" si="0"/>
        <v>3</v>
      </c>
      <c r="H12" s="77"/>
      <c r="I12" s="78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'มิ.ย.64'!N12</f>
        <v>3</v>
      </c>
      <c r="P12" s="77"/>
      <c r="Q12" s="77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6"/>
      <c r="E13" s="76"/>
      <c r="F13" s="76"/>
      <c r="G13" s="42">
        <f t="shared" si="0"/>
        <v>3</v>
      </c>
      <c r="H13" s="77"/>
      <c r="I13" s="78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'มิ.ย.64'!N13</f>
        <v>3</v>
      </c>
      <c r="P13" s="77"/>
      <c r="Q13" s="77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6"/>
      <c r="E14" s="76"/>
      <c r="F14" s="76"/>
      <c r="G14" s="47">
        <f t="shared" si="0"/>
        <v>3</v>
      </c>
      <c r="H14" s="77"/>
      <c r="I14" s="78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'มิ.ย.64'!N14</f>
        <v>3</v>
      </c>
      <c r="P14" s="77"/>
      <c r="Q14" s="77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6"/>
      <c r="E15" s="76"/>
      <c r="F15" s="76"/>
      <c r="G15" s="47">
        <f t="shared" si="0"/>
        <v>3</v>
      </c>
      <c r="H15" s="77"/>
      <c r="I15" s="78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'มิ.ย.64'!N15</f>
        <v>3</v>
      </c>
      <c r="P15" s="77"/>
      <c r="Q15" s="77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6"/>
      <c r="E16" s="76"/>
      <c r="F16" s="76"/>
      <c r="G16" s="47">
        <f t="shared" si="0"/>
        <v>3</v>
      </c>
      <c r="H16" s="77"/>
      <c r="I16" s="78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'มิ.ย.64'!N16</f>
        <v>3</v>
      </c>
      <c r="P16" s="77"/>
      <c r="Q16" s="77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'มิ.ย.64'!N17</f>
        <v>3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0"/>
      <c r="E18" s="56"/>
      <c r="F18" s="70"/>
      <c r="G18" s="42">
        <f t="shared" si="0"/>
        <v>3</v>
      </c>
      <c r="H18" s="53"/>
      <c r="I18" s="64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'มิ.ย.64'!N18</f>
        <v>3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/>
      <c r="E19" s="70"/>
      <c r="F19" s="70"/>
      <c r="G19" s="42">
        <f t="shared" si="0"/>
        <v>3</v>
      </c>
      <c r="H19" s="64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'มิ.ย.64'!N19</f>
        <v>3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'มิ.ย.64'!N20</f>
        <v>3</v>
      </c>
      <c r="P20" s="72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60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0" t="s">
        <v>53</v>
      </c>
      <c r="P1" s="41">
        <v>44182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62</v>
      </c>
      <c r="O2" s="140" t="s">
        <v>61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2">
        <v>82029230.180000007</v>
      </c>
      <c r="Q5" s="64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0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2">
        <v>42139789.770000003</v>
      </c>
      <c r="Q6" s="64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2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2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2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2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2">
        <v>16059031.449999999</v>
      </c>
      <c r="Q11" s="64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2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2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2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2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2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2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2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0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2">
        <v>5109859.46</v>
      </c>
      <c r="Q19" s="64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2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63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5" t="s">
        <v>53</v>
      </c>
      <c r="P1" s="66">
        <v>242537</v>
      </c>
      <c r="Q1" s="41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64</v>
      </c>
      <c r="O2" s="140" t="s">
        <v>65</v>
      </c>
      <c r="P2" s="131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1"/>
      <c r="Q3" s="131"/>
    </row>
    <row r="4" spans="1:25" ht="36.75" customHeight="1" thickBot="1" x14ac:dyDescent="0.3">
      <c r="C4" s="145"/>
      <c r="D4" s="142"/>
      <c r="E4" s="142"/>
      <c r="F4" s="142"/>
      <c r="G4" s="143"/>
      <c r="H4" s="144"/>
      <c r="I4" s="145"/>
      <c r="J4" s="146"/>
      <c r="K4" s="147"/>
      <c r="L4" s="145"/>
      <c r="M4" s="149"/>
      <c r="N4" s="148"/>
      <c r="O4" s="137"/>
      <c r="P4" s="141"/>
      <c r="Q4" s="14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2">
        <v>104507434.31</v>
      </c>
      <c r="Q5" s="64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2">
        <v>41640206.890000001</v>
      </c>
      <c r="Q6" s="64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2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2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2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2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8">
        <v>1.28</v>
      </c>
      <c r="E11" s="47">
        <v>1.1299999999999999</v>
      </c>
      <c r="F11" s="56">
        <v>0.8</v>
      </c>
      <c r="G11" s="68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2">
        <v>12892040.51</v>
      </c>
      <c r="Q11" s="69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2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2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2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2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2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2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2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8">
        <v>1.37</v>
      </c>
      <c r="E19" s="47">
        <v>1.21</v>
      </c>
      <c r="F19" s="47">
        <v>0.88</v>
      </c>
      <c r="G19" s="68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2">
        <v>4834674.22</v>
      </c>
      <c r="Q19" s="69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2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66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5" t="s">
        <v>53</v>
      </c>
      <c r="P1" s="66">
        <v>242539</v>
      </c>
      <c r="Q1" s="41"/>
    </row>
    <row r="2" spans="1:25" ht="54.75" customHeight="1" thickBot="1" x14ac:dyDescent="0.3">
      <c r="C2" s="152" t="s">
        <v>41</v>
      </c>
      <c r="D2" s="157" t="s">
        <v>40</v>
      </c>
      <c r="E2" s="157"/>
      <c r="F2" s="157"/>
      <c r="G2" s="157"/>
      <c r="H2" s="158" t="s">
        <v>39</v>
      </c>
      <c r="I2" s="158"/>
      <c r="J2" s="158"/>
      <c r="K2" s="159" t="s">
        <v>38</v>
      </c>
      <c r="L2" s="159"/>
      <c r="M2" s="159"/>
      <c r="N2" s="160" t="s">
        <v>67</v>
      </c>
      <c r="O2" s="150" t="s">
        <v>68</v>
      </c>
      <c r="P2" s="150" t="s">
        <v>56</v>
      </c>
      <c r="Q2" s="151" t="s">
        <v>37</v>
      </c>
    </row>
    <row r="3" spans="1:25" ht="38.25" customHeight="1" thickBot="1" x14ac:dyDescent="0.3">
      <c r="C3" s="152"/>
      <c r="D3" s="152" t="s">
        <v>36</v>
      </c>
      <c r="E3" s="152" t="s">
        <v>35</v>
      </c>
      <c r="F3" s="152" t="s">
        <v>34</v>
      </c>
      <c r="G3" s="153" t="s">
        <v>29</v>
      </c>
      <c r="H3" s="154" t="s">
        <v>33</v>
      </c>
      <c r="I3" s="152" t="s">
        <v>32</v>
      </c>
      <c r="J3" s="155" t="s">
        <v>29</v>
      </c>
      <c r="K3" s="156" t="s">
        <v>31</v>
      </c>
      <c r="L3" s="152" t="s">
        <v>30</v>
      </c>
      <c r="M3" s="161" t="s">
        <v>29</v>
      </c>
      <c r="N3" s="160"/>
      <c r="O3" s="150"/>
      <c r="P3" s="150"/>
      <c r="Q3" s="151"/>
    </row>
    <row r="4" spans="1:25" ht="36.75" customHeight="1" thickBot="1" x14ac:dyDescent="0.3">
      <c r="C4" s="152"/>
      <c r="D4" s="152"/>
      <c r="E4" s="152"/>
      <c r="F4" s="152"/>
      <c r="G4" s="153"/>
      <c r="H4" s="154"/>
      <c r="I4" s="152"/>
      <c r="J4" s="155"/>
      <c r="K4" s="156"/>
      <c r="L4" s="152"/>
      <c r="M4" s="161"/>
      <c r="N4" s="160"/>
      <c r="O4" s="150"/>
      <c r="P4" s="150"/>
      <c r="Q4" s="15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3" t="s">
        <v>28</v>
      </c>
      <c r="D5" s="87">
        <v>2.4300000000000002</v>
      </c>
      <c r="E5" s="87">
        <v>2.2599999999999998</v>
      </c>
      <c r="F5" s="87">
        <v>0.85</v>
      </c>
      <c r="G5" s="87">
        <f t="shared" ref="G5:G20" si="0">(IF(D5&lt;1.5,1,0))+(IF(E5&lt;1,1,0))+(IF(F5&lt;0.8,1,0))</f>
        <v>0</v>
      </c>
      <c r="H5" s="88">
        <v>468524264.61000001</v>
      </c>
      <c r="I5" s="88">
        <v>109629907.87</v>
      </c>
      <c r="J5" s="87">
        <f t="shared" ref="J5:J20" si="1">IF(I5&lt;0,1,0)+IF(H5&lt;0,1,0)</f>
        <v>0</v>
      </c>
      <c r="K5" s="89">
        <f t="shared" ref="K5:K20" si="2">SUM(I5/4)</f>
        <v>27407476.967500001</v>
      </c>
      <c r="L5" s="90">
        <f>+H5/K5</f>
        <v>17.094760862722961</v>
      </c>
      <c r="M5" s="91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92">
        <f t="shared" ref="N5:N20" si="3">SUM(G5+J5+M5)</f>
        <v>0</v>
      </c>
      <c r="O5" s="92">
        <f>'ธ.ค.63'!N5</f>
        <v>0</v>
      </c>
      <c r="P5" s="96">
        <v>127272639.98</v>
      </c>
      <c r="Q5" s="86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3" t="s">
        <v>27</v>
      </c>
      <c r="D6" s="85">
        <v>1.08</v>
      </c>
      <c r="E6" s="94">
        <v>1</v>
      </c>
      <c r="F6" s="85">
        <v>0.68</v>
      </c>
      <c r="G6" s="93">
        <v>2</v>
      </c>
      <c r="H6" s="88">
        <v>12503385.09</v>
      </c>
      <c r="I6" s="88">
        <v>33017667.559999999</v>
      </c>
      <c r="J6" s="95">
        <f>IF(I6&lt;0,1,0)+IF(H6&lt;0,1,0)</f>
        <v>0</v>
      </c>
      <c r="K6" s="89">
        <f t="shared" si="2"/>
        <v>8254416.8899999997</v>
      </c>
      <c r="L6" s="90">
        <f>+H6/K6</f>
        <v>1.5147508608569926</v>
      </c>
      <c r="M6" s="87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92">
        <f>SUM(G6+J6+M6)</f>
        <v>2</v>
      </c>
      <c r="O6" s="92">
        <f>'ธ.ค.63'!N6</f>
        <v>3</v>
      </c>
      <c r="P6" s="96">
        <v>43222008.869999997</v>
      </c>
      <c r="Q6" s="86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3" t="s">
        <v>26</v>
      </c>
      <c r="D7" s="87">
        <v>1.75</v>
      </c>
      <c r="E7" s="87">
        <v>1.57</v>
      </c>
      <c r="F7" s="87">
        <v>1.27</v>
      </c>
      <c r="G7" s="87">
        <f t="shared" si="0"/>
        <v>0</v>
      </c>
      <c r="H7" s="88">
        <v>18894854.359999999</v>
      </c>
      <c r="I7" s="88">
        <v>12496988.98</v>
      </c>
      <c r="J7" s="87">
        <f t="shared" si="1"/>
        <v>0</v>
      </c>
      <c r="K7" s="89">
        <f t="shared" si="2"/>
        <v>3124247.2450000001</v>
      </c>
      <c r="L7" s="90">
        <f t="shared" ref="L7:L20" si="5">+H7/K7</f>
        <v>6.0478102013978088</v>
      </c>
      <c r="M7" s="91">
        <f t="shared" si="4"/>
        <v>0</v>
      </c>
      <c r="N7" s="92">
        <f t="shared" si="3"/>
        <v>0</v>
      </c>
      <c r="O7" s="92">
        <f>'ธ.ค.63'!N7</f>
        <v>0</v>
      </c>
      <c r="P7" s="96">
        <v>11738995.130000001</v>
      </c>
      <c r="Q7" s="88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3" t="s">
        <v>25</v>
      </c>
      <c r="D8" s="94">
        <v>2.7</v>
      </c>
      <c r="E8" s="87">
        <v>2.4300000000000002</v>
      </c>
      <c r="F8" s="94">
        <v>2</v>
      </c>
      <c r="G8" s="95">
        <f t="shared" si="0"/>
        <v>0</v>
      </c>
      <c r="H8" s="88">
        <v>22134891.5</v>
      </c>
      <c r="I8" s="88">
        <v>9961499.7100000009</v>
      </c>
      <c r="J8" s="95">
        <f t="shared" si="1"/>
        <v>0</v>
      </c>
      <c r="K8" s="89">
        <f t="shared" si="2"/>
        <v>2490374.9275000002</v>
      </c>
      <c r="L8" s="90">
        <f t="shared" si="5"/>
        <v>8.8881763366532276</v>
      </c>
      <c r="M8" s="91">
        <f t="shared" si="4"/>
        <v>0</v>
      </c>
      <c r="N8" s="92">
        <f t="shared" si="3"/>
        <v>0</v>
      </c>
      <c r="O8" s="92">
        <f>'ธ.ค.63'!N8</f>
        <v>0</v>
      </c>
      <c r="P8" s="96">
        <v>11105037.859999999</v>
      </c>
      <c r="Q8" s="88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3" t="s">
        <v>24</v>
      </c>
      <c r="D9" s="87">
        <v>2.12</v>
      </c>
      <c r="E9" s="87">
        <v>1.89</v>
      </c>
      <c r="F9" s="87">
        <v>1.61</v>
      </c>
      <c r="G9" s="87">
        <f t="shared" si="0"/>
        <v>0</v>
      </c>
      <c r="H9" s="88">
        <v>23243844.010000002</v>
      </c>
      <c r="I9" s="88">
        <v>7354044.8700000001</v>
      </c>
      <c r="J9" s="87">
        <f t="shared" si="1"/>
        <v>0</v>
      </c>
      <c r="K9" s="89">
        <f t="shared" si="2"/>
        <v>1838511.2175</v>
      </c>
      <c r="L9" s="90">
        <f t="shared" si="5"/>
        <v>12.642753434818246</v>
      </c>
      <c r="M9" s="91">
        <f t="shared" si="4"/>
        <v>0</v>
      </c>
      <c r="N9" s="92">
        <f t="shared" si="3"/>
        <v>0</v>
      </c>
      <c r="O9" s="92">
        <f>'ธ.ค.63'!N9</f>
        <v>0</v>
      </c>
      <c r="P9" s="96">
        <v>9078622.1099999994</v>
      </c>
      <c r="Q9" s="88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4" t="s">
        <v>23</v>
      </c>
      <c r="D10" s="85">
        <v>1.48</v>
      </c>
      <c r="E10" s="87">
        <v>1.37</v>
      </c>
      <c r="F10" s="87">
        <v>1.23</v>
      </c>
      <c r="G10" s="85">
        <f t="shared" si="0"/>
        <v>1</v>
      </c>
      <c r="H10" s="88">
        <v>9811216</v>
      </c>
      <c r="I10" s="88">
        <v>6326736.1799999997</v>
      </c>
      <c r="J10" s="87">
        <f t="shared" si="1"/>
        <v>0</v>
      </c>
      <c r="K10" s="89">
        <f t="shared" si="2"/>
        <v>1581684.0449999999</v>
      </c>
      <c r="L10" s="90">
        <f t="shared" si="5"/>
        <v>6.2030188842171698</v>
      </c>
      <c r="M10" s="91">
        <f t="shared" si="4"/>
        <v>0</v>
      </c>
      <c r="N10" s="92">
        <f t="shared" si="3"/>
        <v>1</v>
      </c>
      <c r="O10" s="92">
        <f>'ธ.ค.63'!N10</f>
        <v>0</v>
      </c>
      <c r="P10" s="96">
        <v>4552618.7300000004</v>
      </c>
      <c r="Q10" s="88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4" t="s">
        <v>22</v>
      </c>
      <c r="D11" s="85">
        <v>1.38</v>
      </c>
      <c r="E11" s="87">
        <v>1.23</v>
      </c>
      <c r="F11" s="87">
        <v>0.92</v>
      </c>
      <c r="G11" s="85">
        <f t="shared" si="0"/>
        <v>1</v>
      </c>
      <c r="H11" s="88">
        <v>24448821.300000001</v>
      </c>
      <c r="I11" s="88">
        <v>15301453.369999999</v>
      </c>
      <c r="J11" s="87">
        <f t="shared" si="1"/>
        <v>0</v>
      </c>
      <c r="K11" s="89">
        <f t="shared" si="2"/>
        <v>3825363.3424999998</v>
      </c>
      <c r="L11" s="90">
        <f t="shared" si="5"/>
        <v>6.3912415922357582</v>
      </c>
      <c r="M11" s="91">
        <f t="shared" si="4"/>
        <v>0</v>
      </c>
      <c r="N11" s="92">
        <f t="shared" si="3"/>
        <v>1</v>
      </c>
      <c r="O11" s="92">
        <f>'ธ.ค.63'!N11</f>
        <v>1</v>
      </c>
      <c r="P11" s="96">
        <v>18256337.68</v>
      </c>
      <c r="Q11" s="86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4" t="s">
        <v>21</v>
      </c>
      <c r="D12" s="85">
        <v>1.38</v>
      </c>
      <c r="E12" s="87">
        <v>1.19</v>
      </c>
      <c r="F12" s="87">
        <v>0.88</v>
      </c>
      <c r="G12" s="85">
        <f t="shared" si="0"/>
        <v>1</v>
      </c>
      <c r="H12" s="88">
        <v>11538941.73</v>
      </c>
      <c r="I12" s="88">
        <v>5672163.1200000001</v>
      </c>
      <c r="J12" s="87">
        <f t="shared" si="1"/>
        <v>0</v>
      </c>
      <c r="K12" s="89">
        <f t="shared" si="2"/>
        <v>1418040.78</v>
      </c>
      <c r="L12" s="90">
        <f t="shared" si="5"/>
        <v>8.1372425199224523</v>
      </c>
      <c r="M12" s="91">
        <f t="shared" si="4"/>
        <v>0</v>
      </c>
      <c r="N12" s="92">
        <f t="shared" si="3"/>
        <v>1</v>
      </c>
      <c r="O12" s="92">
        <f>'ธ.ค.63'!N12</f>
        <v>0</v>
      </c>
      <c r="P12" s="96">
        <v>4752647.8499999996</v>
      </c>
      <c r="Q12" s="86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4" t="s">
        <v>20</v>
      </c>
      <c r="D13" s="87">
        <v>1.74</v>
      </c>
      <c r="E13" s="87">
        <v>1.63</v>
      </c>
      <c r="F13" s="87">
        <v>1.38</v>
      </c>
      <c r="G13" s="87">
        <f t="shared" si="0"/>
        <v>0</v>
      </c>
      <c r="H13" s="88">
        <v>15357882.68</v>
      </c>
      <c r="I13" s="88">
        <v>7043431.3099999996</v>
      </c>
      <c r="J13" s="87">
        <f t="shared" si="1"/>
        <v>0</v>
      </c>
      <c r="K13" s="89">
        <f t="shared" si="2"/>
        <v>1760857.8274999999</v>
      </c>
      <c r="L13" s="90">
        <f t="shared" si="5"/>
        <v>8.7218186727798166</v>
      </c>
      <c r="M13" s="91">
        <f t="shared" si="4"/>
        <v>0</v>
      </c>
      <c r="N13" s="92">
        <f t="shared" si="3"/>
        <v>0</v>
      </c>
      <c r="O13" s="92">
        <f>'ธ.ค.63'!N13</f>
        <v>0</v>
      </c>
      <c r="P13" s="96">
        <v>7693513.1500000004</v>
      </c>
      <c r="Q13" s="88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4" t="s">
        <v>19</v>
      </c>
      <c r="D14" s="94">
        <v>2.2999999999999998</v>
      </c>
      <c r="E14" s="87">
        <v>2.14</v>
      </c>
      <c r="F14" s="87">
        <v>1.63</v>
      </c>
      <c r="G14" s="87">
        <f t="shared" si="0"/>
        <v>0</v>
      </c>
      <c r="H14" s="88">
        <v>23095586.93</v>
      </c>
      <c r="I14" s="88">
        <v>14554338.33</v>
      </c>
      <c r="J14" s="87">
        <f t="shared" si="1"/>
        <v>0</v>
      </c>
      <c r="K14" s="89">
        <f t="shared" si="2"/>
        <v>3638584.5825</v>
      </c>
      <c r="L14" s="90">
        <f t="shared" si="5"/>
        <v>6.347409660635531</v>
      </c>
      <c r="M14" s="91">
        <f t="shared" si="4"/>
        <v>0</v>
      </c>
      <c r="N14" s="92">
        <f t="shared" si="3"/>
        <v>0</v>
      </c>
      <c r="O14" s="92">
        <f>'ธ.ค.63'!N14</f>
        <v>0</v>
      </c>
      <c r="P14" s="96">
        <v>14136727.01</v>
      </c>
      <c r="Q14" s="88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4" t="s">
        <v>18</v>
      </c>
      <c r="D15" s="87">
        <v>3.03</v>
      </c>
      <c r="E15" s="87">
        <v>2.72</v>
      </c>
      <c r="F15" s="87">
        <v>2.37</v>
      </c>
      <c r="G15" s="87">
        <f t="shared" si="0"/>
        <v>0</v>
      </c>
      <c r="H15" s="88">
        <v>30114535.100000001</v>
      </c>
      <c r="I15" s="88">
        <v>12704944.460000001</v>
      </c>
      <c r="J15" s="87">
        <f t="shared" si="1"/>
        <v>0</v>
      </c>
      <c r="K15" s="89">
        <f t="shared" si="2"/>
        <v>3176236.1150000002</v>
      </c>
      <c r="L15" s="90">
        <f t="shared" si="5"/>
        <v>9.4812016517858897</v>
      </c>
      <c r="M15" s="91">
        <f t="shared" si="4"/>
        <v>0</v>
      </c>
      <c r="N15" s="92">
        <f t="shared" si="3"/>
        <v>0</v>
      </c>
      <c r="O15" s="92">
        <f>'ธ.ค.63'!N15</f>
        <v>0</v>
      </c>
      <c r="P15" s="96">
        <v>11416753.74</v>
      </c>
      <c r="Q15" s="88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4" t="s">
        <v>17</v>
      </c>
      <c r="D16" s="87">
        <v>4.12</v>
      </c>
      <c r="E16" s="87">
        <v>3.34</v>
      </c>
      <c r="F16" s="87">
        <v>2.98</v>
      </c>
      <c r="G16" s="87">
        <f t="shared" si="0"/>
        <v>0</v>
      </c>
      <c r="H16" s="88">
        <v>70623673.390000001</v>
      </c>
      <c r="I16" s="88">
        <v>38120236</v>
      </c>
      <c r="J16" s="87">
        <f t="shared" si="1"/>
        <v>0</v>
      </c>
      <c r="K16" s="89">
        <f t="shared" si="2"/>
        <v>9530059</v>
      </c>
      <c r="L16" s="90">
        <f t="shared" si="5"/>
        <v>7.4106228922612125</v>
      </c>
      <c r="M16" s="91">
        <f t="shared" si="4"/>
        <v>0</v>
      </c>
      <c r="N16" s="92">
        <f t="shared" si="3"/>
        <v>0</v>
      </c>
      <c r="O16" s="92">
        <f>'ธ.ค.63'!N16</f>
        <v>0</v>
      </c>
      <c r="P16" s="96">
        <v>27045213.27</v>
      </c>
      <c r="Q16" s="88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4" t="s">
        <v>16</v>
      </c>
      <c r="D17" s="94">
        <v>2.8</v>
      </c>
      <c r="E17" s="87">
        <v>2.5299999999999998</v>
      </c>
      <c r="F17" s="87">
        <v>2.33</v>
      </c>
      <c r="G17" s="87">
        <f t="shared" si="0"/>
        <v>0</v>
      </c>
      <c r="H17" s="88">
        <v>10013141.039999999</v>
      </c>
      <c r="I17" s="88">
        <v>5395587.0899999999</v>
      </c>
      <c r="J17" s="87">
        <f t="shared" si="1"/>
        <v>0</v>
      </c>
      <c r="K17" s="89">
        <f t="shared" si="2"/>
        <v>1348896.7725</v>
      </c>
      <c r="L17" s="90">
        <f t="shared" si="5"/>
        <v>7.423207797763486</v>
      </c>
      <c r="M17" s="91">
        <f t="shared" si="4"/>
        <v>0</v>
      </c>
      <c r="N17" s="92">
        <f t="shared" si="3"/>
        <v>0</v>
      </c>
      <c r="O17" s="92">
        <f>'ธ.ค.63'!N17</f>
        <v>0</v>
      </c>
      <c r="P17" s="96">
        <v>5480236.2300000004</v>
      </c>
      <c r="Q17" s="88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4" t="s">
        <v>15</v>
      </c>
      <c r="D18" s="87">
        <v>1.89</v>
      </c>
      <c r="E18" s="94">
        <v>1.7</v>
      </c>
      <c r="F18" s="87">
        <v>1.33</v>
      </c>
      <c r="G18" s="87">
        <f t="shared" si="0"/>
        <v>0</v>
      </c>
      <c r="H18" s="88">
        <v>18577329.43</v>
      </c>
      <c r="I18" s="88">
        <v>10727972.74</v>
      </c>
      <c r="J18" s="87">
        <f t="shared" si="1"/>
        <v>0</v>
      </c>
      <c r="K18" s="89">
        <f t="shared" si="2"/>
        <v>2681993.1850000001</v>
      </c>
      <c r="L18" s="90">
        <f t="shared" si="5"/>
        <v>6.9266877835112766</v>
      </c>
      <c r="M18" s="91">
        <f t="shared" si="4"/>
        <v>0</v>
      </c>
      <c r="N18" s="92">
        <f t="shared" si="3"/>
        <v>0</v>
      </c>
      <c r="O18" s="92">
        <f>'ธ.ค.63'!N18</f>
        <v>0</v>
      </c>
      <c r="P18" s="96">
        <v>11310048.83</v>
      </c>
      <c r="Q18" s="88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4" t="s">
        <v>14</v>
      </c>
      <c r="D19" s="87">
        <v>1.52</v>
      </c>
      <c r="E19" s="87">
        <v>1.36</v>
      </c>
      <c r="F19" s="87">
        <v>1.05</v>
      </c>
      <c r="G19" s="87">
        <f t="shared" si="0"/>
        <v>0</v>
      </c>
      <c r="H19" s="88">
        <v>7842480.9500000002</v>
      </c>
      <c r="I19" s="88">
        <v>4927183.67</v>
      </c>
      <c r="J19" s="87">
        <f t="shared" si="1"/>
        <v>0</v>
      </c>
      <c r="K19" s="89">
        <f t="shared" si="2"/>
        <v>1231795.9175</v>
      </c>
      <c r="L19" s="90">
        <f t="shared" si="5"/>
        <v>6.3667047751844823</v>
      </c>
      <c r="M19" s="91">
        <f t="shared" si="4"/>
        <v>0</v>
      </c>
      <c r="N19" s="92">
        <f t="shared" si="3"/>
        <v>0</v>
      </c>
      <c r="O19" s="92">
        <f>'ธ.ค.63'!N19</f>
        <v>1</v>
      </c>
      <c r="P19" s="96">
        <v>6447767.3099999996</v>
      </c>
      <c r="Q19" s="88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3" t="s">
        <v>13</v>
      </c>
      <c r="D20" s="87">
        <v>2.66</v>
      </c>
      <c r="E20" s="87">
        <v>2.44</v>
      </c>
      <c r="F20" s="87">
        <v>2.06</v>
      </c>
      <c r="G20" s="87">
        <f t="shared" si="0"/>
        <v>0</v>
      </c>
      <c r="H20" s="88">
        <v>10777862.189999999</v>
      </c>
      <c r="I20" s="88">
        <v>3939773.75</v>
      </c>
      <c r="J20" s="87">
        <f t="shared" si="1"/>
        <v>0</v>
      </c>
      <c r="K20" s="89">
        <f t="shared" si="2"/>
        <v>984943.4375</v>
      </c>
      <c r="L20" s="90">
        <f t="shared" si="5"/>
        <v>10.942620438546756</v>
      </c>
      <c r="M20" s="91">
        <f t="shared" si="4"/>
        <v>0</v>
      </c>
      <c r="N20" s="92">
        <f t="shared" si="3"/>
        <v>0</v>
      </c>
      <c r="O20" s="92">
        <f>'ธ.ค.63'!N20</f>
        <v>0</v>
      </c>
      <c r="P20" s="96">
        <v>4846138.7699999996</v>
      </c>
      <c r="Q20" s="88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8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81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5" sqref="P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69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71" t="s">
        <v>53</v>
      </c>
      <c r="Q1" s="41">
        <v>44271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70</v>
      </c>
      <c r="O2" s="140" t="s">
        <v>71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2.4900000000000002</v>
      </c>
      <c r="E5" s="47">
        <v>2.33</v>
      </c>
      <c r="F5" s="47">
        <v>0.91</v>
      </c>
      <c r="G5" s="47">
        <f t="shared" ref="G5:G20" si="0">(IF(D5&lt;1.5,1,0))+(IF(E5&lt;1,1,0))+(IF(F5&lt;0.8,1,0))</f>
        <v>0</v>
      </c>
      <c r="H5" s="53">
        <v>484489257.44</v>
      </c>
      <c r="I5" s="53">
        <v>122443836.12</v>
      </c>
      <c r="J5" s="47">
        <f t="shared" ref="J5:J20" si="1">IF(I5&lt;0,1,0)+IF(H5&lt;0,1,0)</f>
        <v>0</v>
      </c>
      <c r="K5" s="51">
        <f t="shared" ref="K5:K20" si="2">SUM(I5/5)</f>
        <v>24488767.223999999</v>
      </c>
      <c r="L5" s="45">
        <f>+H5/K5</f>
        <v>19.784142378762969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'ม.ค.64'!N5</f>
        <v>0</v>
      </c>
      <c r="P5" s="72">
        <v>147730536.06</v>
      </c>
      <c r="Q5" s="64">
        <v>-27896843.789999999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2">
        <v>0.98</v>
      </c>
      <c r="F6" s="42">
        <v>0.67</v>
      </c>
      <c r="G6" s="55">
        <f t="shared" si="0"/>
        <v>3</v>
      </c>
      <c r="H6" s="53">
        <v>7488434.2199999997</v>
      </c>
      <c r="I6" s="53">
        <v>29740089.649999999</v>
      </c>
      <c r="J6" s="63">
        <f>IF(I6&lt;0,1,0)+IF(H6&lt;0,1,0)</f>
        <v>0</v>
      </c>
      <c r="K6" s="51">
        <f t="shared" si="2"/>
        <v>5948017.9299999997</v>
      </c>
      <c r="L6" s="45">
        <f>+H6/K6</f>
        <v>1.2589797657183592</v>
      </c>
      <c r="M6" s="47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72">
        <v>43607068.299999997</v>
      </c>
      <c r="Q6" s="64">
        <v>-51761977.210000001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1.61</v>
      </c>
      <c r="F7" s="47">
        <v>1.29</v>
      </c>
      <c r="G7" s="47">
        <f t="shared" si="0"/>
        <v>0</v>
      </c>
      <c r="H7" s="53">
        <v>20190352.25</v>
      </c>
      <c r="I7" s="53">
        <v>14142090.18</v>
      </c>
      <c r="J7" s="47">
        <f t="shared" si="1"/>
        <v>0</v>
      </c>
      <c r="K7" s="51">
        <f t="shared" si="2"/>
        <v>2828418.0359999998</v>
      </c>
      <c r="L7" s="45">
        <f t="shared" ref="L7:L20" si="5">+H7/K7</f>
        <v>7.1383904334571291</v>
      </c>
      <c r="M7" s="43">
        <f t="shared" si="4"/>
        <v>0</v>
      </c>
      <c r="N7" s="46">
        <f t="shared" si="3"/>
        <v>0</v>
      </c>
      <c r="O7" s="46">
        <f>'ม.ค.64'!N7</f>
        <v>0</v>
      </c>
      <c r="P7" s="72">
        <v>13653457.289999999</v>
      </c>
      <c r="Q7" s="53">
        <v>7276984.3600000003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2.85</v>
      </c>
      <c r="E8" s="47">
        <v>2.4500000000000002</v>
      </c>
      <c r="F8" s="47">
        <v>1.92</v>
      </c>
      <c r="G8" s="63">
        <f t="shared" si="0"/>
        <v>0</v>
      </c>
      <c r="H8" s="53">
        <v>22052131.359999999</v>
      </c>
      <c r="I8" s="53">
        <v>10715174.5</v>
      </c>
      <c r="J8" s="63">
        <f t="shared" si="1"/>
        <v>0</v>
      </c>
      <c r="K8" s="51">
        <f t="shared" si="2"/>
        <v>2143034.9</v>
      </c>
      <c r="L8" s="45">
        <f t="shared" si="5"/>
        <v>10.290141033167496</v>
      </c>
      <c r="M8" s="43">
        <f t="shared" si="4"/>
        <v>0</v>
      </c>
      <c r="N8" s="46">
        <f t="shared" si="3"/>
        <v>0</v>
      </c>
      <c r="O8" s="46">
        <f>'ม.ค.64'!N8</f>
        <v>0</v>
      </c>
      <c r="P8" s="72">
        <v>12559551.73</v>
      </c>
      <c r="Q8" s="53">
        <v>10937052.07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2.0699999999999998</v>
      </c>
      <c r="E9" s="47">
        <v>1.86</v>
      </c>
      <c r="F9" s="47">
        <v>1.66</v>
      </c>
      <c r="G9" s="47">
        <f t="shared" si="0"/>
        <v>0</v>
      </c>
      <c r="H9" s="53">
        <v>24319058.91</v>
      </c>
      <c r="I9" s="53">
        <v>9752992.1999999993</v>
      </c>
      <c r="J9" s="47">
        <f t="shared" si="1"/>
        <v>0</v>
      </c>
      <c r="K9" s="51">
        <f t="shared" si="2"/>
        <v>1950598.44</v>
      </c>
      <c r="L9" s="45">
        <f t="shared" si="5"/>
        <v>12.467486085962419</v>
      </c>
      <c r="M9" s="43">
        <f t="shared" si="4"/>
        <v>0</v>
      </c>
      <c r="N9" s="46">
        <f t="shared" si="3"/>
        <v>0</v>
      </c>
      <c r="O9" s="46">
        <f>'ม.ค.64'!N9</f>
        <v>0</v>
      </c>
      <c r="P9" s="72">
        <v>11653713.75</v>
      </c>
      <c r="Q9" s="53">
        <v>15015060.41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1.54</v>
      </c>
      <c r="E10" s="47">
        <v>1.43</v>
      </c>
      <c r="F10" s="47">
        <v>1.29</v>
      </c>
      <c r="G10" s="47">
        <f t="shared" si="0"/>
        <v>0</v>
      </c>
      <c r="H10" s="53">
        <v>11344149.390000001</v>
      </c>
      <c r="I10" s="53">
        <v>7720514.3300000001</v>
      </c>
      <c r="J10" s="47">
        <f t="shared" si="1"/>
        <v>0</v>
      </c>
      <c r="K10" s="51">
        <f t="shared" si="2"/>
        <v>1544102.8659999999</v>
      </c>
      <c r="L10" s="45">
        <f t="shared" si="5"/>
        <v>7.3467575508016711</v>
      </c>
      <c r="M10" s="43">
        <f t="shared" si="4"/>
        <v>0</v>
      </c>
      <c r="N10" s="46">
        <f t="shared" si="3"/>
        <v>0</v>
      </c>
      <c r="O10" s="46">
        <f>'ม.ค.64'!N10</f>
        <v>1</v>
      </c>
      <c r="P10" s="72">
        <v>6172042.1200000001</v>
      </c>
      <c r="Q10" s="53">
        <v>5947573.3600000003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1.56</v>
      </c>
      <c r="E11" s="47">
        <v>1.38</v>
      </c>
      <c r="F11" s="47">
        <v>1.06</v>
      </c>
      <c r="G11" s="47">
        <f t="shared" si="0"/>
        <v>0</v>
      </c>
      <c r="H11" s="53">
        <v>33459395.43</v>
      </c>
      <c r="I11" s="53">
        <v>20649110.739999998</v>
      </c>
      <c r="J11" s="47">
        <f t="shared" si="1"/>
        <v>0</v>
      </c>
      <c r="K11" s="51">
        <f t="shared" si="2"/>
        <v>4129822.1479999996</v>
      </c>
      <c r="L11" s="45">
        <f t="shared" si="5"/>
        <v>8.1018974258259036</v>
      </c>
      <c r="M11" s="43">
        <f t="shared" si="4"/>
        <v>0</v>
      </c>
      <c r="N11" s="46">
        <f t="shared" si="3"/>
        <v>0</v>
      </c>
      <c r="O11" s="46">
        <f>'ม.ค.64'!N11</f>
        <v>1</v>
      </c>
      <c r="P11" s="72">
        <v>25096485.59</v>
      </c>
      <c r="Q11" s="53">
        <v>2948761.03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>
        <v>1.49</v>
      </c>
      <c r="E12" s="47">
        <v>1.29</v>
      </c>
      <c r="F12" s="56">
        <v>1</v>
      </c>
      <c r="G12" s="42">
        <f t="shared" si="0"/>
        <v>1</v>
      </c>
      <c r="H12" s="53">
        <v>14502261.109999999</v>
      </c>
      <c r="I12" s="53">
        <v>8421901.1799999997</v>
      </c>
      <c r="J12" s="47">
        <f t="shared" si="1"/>
        <v>0</v>
      </c>
      <c r="K12" s="51">
        <f t="shared" si="2"/>
        <v>1684380.236</v>
      </c>
      <c r="L12" s="45">
        <f t="shared" si="5"/>
        <v>8.609849961454902</v>
      </c>
      <c r="M12" s="43">
        <f t="shared" si="4"/>
        <v>0</v>
      </c>
      <c r="N12" s="46">
        <f t="shared" si="3"/>
        <v>1</v>
      </c>
      <c r="O12" s="46">
        <f>'ม.ค.64'!N12</f>
        <v>1</v>
      </c>
      <c r="P12" s="72">
        <v>7735582.4299999997</v>
      </c>
      <c r="Q12" s="64">
        <v>-97145.93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>
        <v>1.8</v>
      </c>
      <c r="E13" s="47">
        <v>1.64</v>
      </c>
      <c r="F13" s="47">
        <v>1.43</v>
      </c>
      <c r="G13" s="47">
        <f t="shared" si="0"/>
        <v>0</v>
      </c>
      <c r="H13" s="53">
        <v>18253000.739999998</v>
      </c>
      <c r="I13" s="53">
        <v>10481360.380000001</v>
      </c>
      <c r="J13" s="47">
        <f t="shared" si="1"/>
        <v>0</v>
      </c>
      <c r="K13" s="51">
        <f t="shared" si="2"/>
        <v>2096272.0760000001</v>
      </c>
      <c r="L13" s="45">
        <f t="shared" si="5"/>
        <v>8.707362440675853</v>
      </c>
      <c r="M13" s="43">
        <f t="shared" si="4"/>
        <v>0</v>
      </c>
      <c r="N13" s="46">
        <f t="shared" si="3"/>
        <v>0</v>
      </c>
      <c r="O13" s="46">
        <f>'ม.ค.64'!N13</f>
        <v>0</v>
      </c>
      <c r="P13" s="72">
        <v>11662081.210000001</v>
      </c>
      <c r="Q13" s="53">
        <v>9718682.0700000003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2.48</v>
      </c>
      <c r="E14" s="47">
        <v>2.29</v>
      </c>
      <c r="F14" s="47">
        <v>1.75</v>
      </c>
      <c r="G14" s="47">
        <f t="shared" si="0"/>
        <v>0</v>
      </c>
      <c r="H14" s="53">
        <v>26523599.530000001</v>
      </c>
      <c r="I14" s="53">
        <v>17915507.27</v>
      </c>
      <c r="J14" s="47">
        <f t="shared" si="1"/>
        <v>0</v>
      </c>
      <c r="K14" s="51">
        <f t="shared" si="2"/>
        <v>3583101.4539999999</v>
      </c>
      <c r="L14" s="45">
        <f t="shared" si="5"/>
        <v>7.4024137665402545</v>
      </c>
      <c r="M14" s="43">
        <f t="shared" si="4"/>
        <v>0</v>
      </c>
      <c r="N14" s="46">
        <f t="shared" si="3"/>
        <v>0</v>
      </c>
      <c r="O14" s="46">
        <f>'ม.ค.64'!N14</f>
        <v>0</v>
      </c>
      <c r="P14" s="72">
        <v>17799744.210000001</v>
      </c>
      <c r="Q14" s="53">
        <v>13438018.029999999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3.33</v>
      </c>
      <c r="E15" s="47">
        <v>3.03</v>
      </c>
      <c r="F15" s="47">
        <v>2.57</v>
      </c>
      <c r="G15" s="47">
        <f t="shared" si="0"/>
        <v>0</v>
      </c>
      <c r="H15" s="53">
        <v>33982740.270000003</v>
      </c>
      <c r="I15" s="53">
        <v>16636050.82</v>
      </c>
      <c r="J15" s="47">
        <f t="shared" si="1"/>
        <v>0</v>
      </c>
      <c r="K15" s="51">
        <f t="shared" si="2"/>
        <v>3327210.1639999999</v>
      </c>
      <c r="L15" s="45">
        <f t="shared" si="5"/>
        <v>10.213583932175078</v>
      </c>
      <c r="M15" s="43">
        <f t="shared" si="4"/>
        <v>0</v>
      </c>
      <c r="N15" s="46">
        <f t="shared" si="3"/>
        <v>0</v>
      </c>
      <c r="O15" s="46">
        <f>'ม.ค.64'!N15</f>
        <v>0</v>
      </c>
      <c r="P15" s="72">
        <v>15976028.23</v>
      </c>
      <c r="Q15" s="53">
        <v>22902228.550000001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4.91</v>
      </c>
      <c r="E16" s="47">
        <v>4.01</v>
      </c>
      <c r="F16" s="47">
        <v>3.56</v>
      </c>
      <c r="G16" s="47">
        <f t="shared" si="0"/>
        <v>0</v>
      </c>
      <c r="H16" s="53">
        <v>76364145.019999996</v>
      </c>
      <c r="I16" s="53">
        <v>43428549.049999997</v>
      </c>
      <c r="J16" s="47">
        <f t="shared" si="1"/>
        <v>0</v>
      </c>
      <c r="K16" s="51">
        <f t="shared" si="2"/>
        <v>8685709.8099999987</v>
      </c>
      <c r="L16" s="45">
        <f t="shared" si="5"/>
        <v>8.7919291215647934</v>
      </c>
      <c r="M16" s="43">
        <f t="shared" si="4"/>
        <v>0</v>
      </c>
      <c r="N16" s="46">
        <f t="shared" si="3"/>
        <v>0</v>
      </c>
      <c r="O16" s="46">
        <f>'ม.ค.64'!N16</f>
        <v>0</v>
      </c>
      <c r="P16" s="72">
        <v>33253393.390000001</v>
      </c>
      <c r="Q16" s="53">
        <v>50076146.299999997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2.69</v>
      </c>
      <c r="E17" s="47">
        <v>2.48</v>
      </c>
      <c r="F17" s="47">
        <v>2.29</v>
      </c>
      <c r="G17" s="47">
        <f t="shared" si="0"/>
        <v>0</v>
      </c>
      <c r="H17" s="53">
        <v>10872929.789999999</v>
      </c>
      <c r="I17" s="53">
        <v>6042500.4000000004</v>
      </c>
      <c r="J17" s="47">
        <f t="shared" si="1"/>
        <v>0</v>
      </c>
      <c r="K17" s="51">
        <f t="shared" si="2"/>
        <v>1208500.08</v>
      </c>
      <c r="L17" s="45">
        <f t="shared" si="5"/>
        <v>8.9970451553466173</v>
      </c>
      <c r="M17" s="43">
        <f t="shared" si="4"/>
        <v>0</v>
      </c>
      <c r="N17" s="46">
        <f t="shared" si="3"/>
        <v>0</v>
      </c>
      <c r="O17" s="46">
        <f>'ม.ค.64'!N17</f>
        <v>0</v>
      </c>
      <c r="P17" s="72">
        <v>6362524.9800000004</v>
      </c>
      <c r="Q17" s="53">
        <v>8296909.5099999998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1.68</v>
      </c>
      <c r="F18" s="47">
        <v>1.28</v>
      </c>
      <c r="G18" s="47">
        <f t="shared" si="0"/>
        <v>0</v>
      </c>
      <c r="H18" s="53">
        <v>18126419.710000001</v>
      </c>
      <c r="I18" s="53">
        <v>12833208.84</v>
      </c>
      <c r="J18" s="47">
        <f t="shared" si="1"/>
        <v>0</v>
      </c>
      <c r="K18" s="51">
        <f t="shared" si="2"/>
        <v>2566641.7680000002</v>
      </c>
      <c r="L18" s="45">
        <f t="shared" si="5"/>
        <v>7.0623099553642108</v>
      </c>
      <c r="M18" s="43">
        <f t="shared" si="4"/>
        <v>0</v>
      </c>
      <c r="N18" s="46">
        <f t="shared" si="3"/>
        <v>0</v>
      </c>
      <c r="O18" s="46">
        <f>'ม.ค.64'!N18</f>
        <v>0</v>
      </c>
      <c r="P18" s="72">
        <v>14152297.91</v>
      </c>
      <c r="Q18" s="53">
        <v>5915021.0700000003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1.58</v>
      </c>
      <c r="E19" s="47">
        <v>1.39</v>
      </c>
      <c r="F19" s="56">
        <v>1</v>
      </c>
      <c r="G19" s="47">
        <f t="shared" si="0"/>
        <v>0</v>
      </c>
      <c r="H19" s="53">
        <v>7913327.8099999996</v>
      </c>
      <c r="I19" s="53">
        <v>5510478.7199999997</v>
      </c>
      <c r="J19" s="47">
        <f t="shared" si="1"/>
        <v>0</v>
      </c>
      <c r="K19" s="51">
        <f t="shared" si="2"/>
        <v>1102095.7439999999</v>
      </c>
      <c r="L19" s="45">
        <f t="shared" si="5"/>
        <v>7.1802543953930735</v>
      </c>
      <c r="M19" s="43">
        <f t="shared" si="4"/>
        <v>0</v>
      </c>
      <c r="N19" s="46">
        <f t="shared" si="3"/>
        <v>0</v>
      </c>
      <c r="O19" s="46">
        <f>'ม.ค.64'!N19</f>
        <v>0</v>
      </c>
      <c r="P19" s="72">
        <v>7379572.9199999999</v>
      </c>
      <c r="Q19" s="64">
        <v>-283532.62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2.75</v>
      </c>
      <c r="E20" s="47">
        <v>2.56</v>
      </c>
      <c r="F20" s="47">
        <v>2.19</v>
      </c>
      <c r="G20" s="47">
        <f t="shared" si="0"/>
        <v>0</v>
      </c>
      <c r="H20" s="53">
        <v>12063140.32</v>
      </c>
      <c r="I20" s="53">
        <v>5013175.0999999996</v>
      </c>
      <c r="J20" s="47">
        <f t="shared" si="1"/>
        <v>0</v>
      </c>
      <c r="K20" s="44">
        <f t="shared" si="2"/>
        <v>1002635.0199999999</v>
      </c>
      <c r="L20" s="45">
        <f t="shared" si="5"/>
        <v>12.03143724223796</v>
      </c>
      <c r="M20" s="43">
        <f t="shared" si="4"/>
        <v>0</v>
      </c>
      <c r="N20" s="46">
        <f t="shared" si="3"/>
        <v>0</v>
      </c>
      <c r="O20" s="46">
        <f>'ม.ค.64'!N20</f>
        <v>0</v>
      </c>
      <c r="P20" s="72">
        <v>6247067.1200000001</v>
      </c>
      <c r="Q20" s="53">
        <v>8045056.46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Q17" sqref="Q17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72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71" t="s">
        <v>53</v>
      </c>
      <c r="Q1" s="41">
        <v>44305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73</v>
      </c>
      <c r="O2" s="140" t="s">
        <v>74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2.69</v>
      </c>
      <c r="E5" s="47">
        <v>2.52</v>
      </c>
      <c r="F5" s="47">
        <v>0.89</v>
      </c>
      <c r="G5" s="47">
        <f t="shared" ref="G5:G20" si="0">(IF(D5&lt;1.5,1,0))+(IF(E5&lt;1,1,0))+(IF(F5&lt;0.8,1,0))</f>
        <v>0</v>
      </c>
      <c r="H5" s="53">
        <v>517712126.58999997</v>
      </c>
      <c r="I5" s="53">
        <v>153151280.33000001</v>
      </c>
      <c r="J5" s="47">
        <f t="shared" ref="J5:J20" si="1">IF(I5&lt;0,1,0)+IF(H5&lt;0,1,0)</f>
        <v>0</v>
      </c>
      <c r="K5" s="51">
        <f t="shared" ref="K5:K20" si="2">SUM(I5/6)</f>
        <v>25525213.388333336</v>
      </c>
      <c r="L5" s="45">
        <f>+H5/K5</f>
        <v>20.282381922285033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'ก.พ.64'!N5</f>
        <v>0</v>
      </c>
      <c r="P5" s="72">
        <v>186081948.09999999</v>
      </c>
      <c r="Q5" s="64">
        <v>-34679878.140000001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1.06</v>
      </c>
      <c r="E6" s="42">
        <v>0.99</v>
      </c>
      <c r="F6" s="42">
        <v>0.63</v>
      </c>
      <c r="G6" s="55">
        <f t="shared" si="0"/>
        <v>3</v>
      </c>
      <c r="H6" s="53">
        <v>8222607.2000000002</v>
      </c>
      <c r="I6" s="53">
        <v>34614760.549999997</v>
      </c>
      <c r="J6" s="63">
        <f>IF(I6&lt;0,1,0)+IF(H6&lt;0,1,0)</f>
        <v>0</v>
      </c>
      <c r="K6" s="51">
        <f t="shared" si="2"/>
        <v>5769126.7583333328</v>
      </c>
      <c r="L6" s="45">
        <f>+H6/K6</f>
        <v>1.4252776103632474</v>
      </c>
      <c r="M6" s="47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2">
        <v>45245476.539999999</v>
      </c>
      <c r="Q6" s="64">
        <v>-54722935.369999997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1.74</v>
      </c>
      <c r="E7" s="47">
        <v>1.57</v>
      </c>
      <c r="F7" s="47">
        <v>1.25</v>
      </c>
      <c r="G7" s="47">
        <f t="shared" si="0"/>
        <v>0</v>
      </c>
      <c r="H7" s="53">
        <v>18923032.129999999</v>
      </c>
      <c r="I7" s="53">
        <v>12695232.539999999</v>
      </c>
      <c r="J7" s="47">
        <f t="shared" si="1"/>
        <v>0</v>
      </c>
      <c r="K7" s="51">
        <f t="shared" si="2"/>
        <v>2115872.09</v>
      </c>
      <c r="L7" s="45">
        <f t="shared" ref="L7:L20" si="5">+H7/K7</f>
        <v>8.9433724370361158</v>
      </c>
      <c r="M7" s="43">
        <f t="shared" si="4"/>
        <v>0</v>
      </c>
      <c r="N7" s="46">
        <f t="shared" si="3"/>
        <v>0</v>
      </c>
      <c r="O7" s="46">
        <f>'ก.พ.64'!N7</f>
        <v>0</v>
      </c>
      <c r="P7" s="72">
        <v>12475960.609999999</v>
      </c>
      <c r="Q7" s="53">
        <v>6411602.71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2.9</v>
      </c>
      <c r="E8" s="56">
        <v>2.6</v>
      </c>
      <c r="F8" s="47">
        <v>2.1800000000000002</v>
      </c>
      <c r="G8" s="63">
        <f t="shared" si="0"/>
        <v>0</v>
      </c>
      <c r="H8" s="53">
        <v>23906570.260000002</v>
      </c>
      <c r="I8" s="53">
        <v>11833357.970000001</v>
      </c>
      <c r="J8" s="63">
        <f t="shared" si="1"/>
        <v>0</v>
      </c>
      <c r="K8" s="51">
        <f t="shared" si="2"/>
        <v>1972226.3283333334</v>
      </c>
      <c r="L8" s="45">
        <f t="shared" si="5"/>
        <v>12.121616021728446</v>
      </c>
      <c r="M8" s="43">
        <f t="shared" si="4"/>
        <v>0</v>
      </c>
      <c r="N8" s="46">
        <f t="shared" si="3"/>
        <v>0</v>
      </c>
      <c r="O8" s="46">
        <f>'ก.พ.64'!N8</f>
        <v>0</v>
      </c>
      <c r="P8" s="72">
        <v>14480901.800000001</v>
      </c>
      <c r="Q8" s="53">
        <v>14770264.59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1.64</v>
      </c>
      <c r="F9" s="47">
        <v>1.47</v>
      </c>
      <c r="G9" s="47">
        <f t="shared" si="0"/>
        <v>0</v>
      </c>
      <c r="H9" s="53">
        <v>20650820.149999999</v>
      </c>
      <c r="I9" s="53">
        <v>7731342.7300000004</v>
      </c>
      <c r="J9" s="47">
        <f t="shared" si="1"/>
        <v>0</v>
      </c>
      <c r="K9" s="51">
        <f t="shared" si="2"/>
        <v>1288557.1216666668</v>
      </c>
      <c r="L9" s="45">
        <f t="shared" si="5"/>
        <v>16.02631331026247</v>
      </c>
      <c r="M9" s="43">
        <f t="shared" si="4"/>
        <v>0</v>
      </c>
      <c r="N9" s="46">
        <f t="shared" si="3"/>
        <v>0</v>
      </c>
      <c r="O9" s="46">
        <f>'ก.พ.64'!N9</f>
        <v>0</v>
      </c>
      <c r="P9" s="72">
        <v>10063208.59</v>
      </c>
      <c r="Q9" s="53">
        <v>11690466.619999999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1.52</v>
      </c>
      <c r="E10" s="47">
        <v>1.41</v>
      </c>
      <c r="F10" s="47">
        <v>1.29</v>
      </c>
      <c r="G10" s="47">
        <f t="shared" si="0"/>
        <v>0</v>
      </c>
      <c r="H10" s="53">
        <v>10765970.449999999</v>
      </c>
      <c r="I10" s="53">
        <v>6917637.5</v>
      </c>
      <c r="J10" s="47">
        <f t="shared" si="1"/>
        <v>0</v>
      </c>
      <c r="K10" s="51">
        <f t="shared" si="2"/>
        <v>1152939.5833333333</v>
      </c>
      <c r="L10" s="45">
        <f t="shared" si="5"/>
        <v>9.3378444158139242</v>
      </c>
      <c r="M10" s="43">
        <f t="shared" si="4"/>
        <v>0</v>
      </c>
      <c r="N10" s="46">
        <f t="shared" si="3"/>
        <v>0</v>
      </c>
      <c r="O10" s="46">
        <f>'ก.พ.64'!N10</f>
        <v>0</v>
      </c>
      <c r="P10" s="72">
        <v>5593561.4299999997</v>
      </c>
      <c r="Q10" s="53">
        <v>5796988.4100000001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1.57</v>
      </c>
      <c r="E11" s="56">
        <v>1.4</v>
      </c>
      <c r="F11" s="47">
        <v>1.07</v>
      </c>
      <c r="G11" s="47">
        <f t="shared" si="0"/>
        <v>0</v>
      </c>
      <c r="H11" s="53">
        <v>32864019.850000001</v>
      </c>
      <c r="I11" s="53">
        <v>18895394.379999999</v>
      </c>
      <c r="J11" s="47">
        <f t="shared" si="1"/>
        <v>0</v>
      </c>
      <c r="K11" s="51">
        <f t="shared" si="2"/>
        <v>3149232.3966666665</v>
      </c>
      <c r="L11" s="45">
        <f t="shared" si="5"/>
        <v>10.435565150665038</v>
      </c>
      <c r="M11" s="43">
        <f t="shared" si="4"/>
        <v>0</v>
      </c>
      <c r="N11" s="46">
        <f t="shared" si="3"/>
        <v>0</v>
      </c>
      <c r="O11" s="46">
        <f>'ก.พ.64'!N11</f>
        <v>0</v>
      </c>
      <c r="P11" s="72">
        <v>24835259.77</v>
      </c>
      <c r="Q11" s="53">
        <v>3594079.43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1.43</v>
      </c>
      <c r="F12" s="56">
        <v>1.1000000000000001</v>
      </c>
      <c r="G12" s="47">
        <f t="shared" si="0"/>
        <v>0</v>
      </c>
      <c r="H12" s="53">
        <v>18621940.559999999</v>
      </c>
      <c r="I12" s="53">
        <v>13047704.529999999</v>
      </c>
      <c r="J12" s="47">
        <f t="shared" si="1"/>
        <v>0</v>
      </c>
      <c r="K12" s="51">
        <f t="shared" si="2"/>
        <v>2174617.4216666664</v>
      </c>
      <c r="L12" s="45">
        <f t="shared" si="5"/>
        <v>8.5633180229595531</v>
      </c>
      <c r="M12" s="43">
        <f t="shared" si="4"/>
        <v>0</v>
      </c>
      <c r="N12" s="46">
        <f t="shared" si="3"/>
        <v>0</v>
      </c>
      <c r="O12" s="46">
        <f>'ก.พ.64'!N12</f>
        <v>1</v>
      </c>
      <c r="P12" s="72">
        <v>12144961.890000001</v>
      </c>
      <c r="Q12" s="53">
        <v>2956418.19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1.82</v>
      </c>
      <c r="E13" s="47">
        <v>1.71</v>
      </c>
      <c r="F13" s="47">
        <v>1.57</v>
      </c>
      <c r="G13" s="47">
        <f t="shared" si="0"/>
        <v>0</v>
      </c>
      <c r="H13" s="53">
        <v>19912698.300000001</v>
      </c>
      <c r="I13" s="53">
        <v>11708204.310000001</v>
      </c>
      <c r="J13" s="47">
        <f t="shared" si="1"/>
        <v>0</v>
      </c>
      <c r="K13" s="51">
        <f t="shared" si="2"/>
        <v>1951367.385</v>
      </c>
      <c r="L13" s="45">
        <f t="shared" si="5"/>
        <v>10.204484533802948</v>
      </c>
      <c r="M13" s="43">
        <f t="shared" si="4"/>
        <v>0</v>
      </c>
      <c r="N13" s="46">
        <f t="shared" si="3"/>
        <v>0</v>
      </c>
      <c r="O13" s="46">
        <f>'ก.พ.64'!N13</f>
        <v>0</v>
      </c>
      <c r="P13" s="72">
        <v>13383150.43</v>
      </c>
      <c r="Q13" s="53">
        <v>13690444.6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2.84</v>
      </c>
      <c r="E14" s="47">
        <v>2.62</v>
      </c>
      <c r="F14" s="47">
        <v>1.96</v>
      </c>
      <c r="G14" s="47">
        <f t="shared" si="0"/>
        <v>0</v>
      </c>
      <c r="H14" s="53">
        <v>28631518.210000001</v>
      </c>
      <c r="I14" s="53">
        <v>17982796.25</v>
      </c>
      <c r="J14" s="47">
        <f t="shared" si="1"/>
        <v>0</v>
      </c>
      <c r="K14" s="51">
        <f t="shared" si="2"/>
        <v>2997132.7083333335</v>
      </c>
      <c r="L14" s="45">
        <f t="shared" si="5"/>
        <v>9.5529697868872869</v>
      </c>
      <c r="M14" s="43">
        <f t="shared" si="4"/>
        <v>0</v>
      </c>
      <c r="N14" s="46">
        <f t="shared" si="3"/>
        <v>0</v>
      </c>
      <c r="O14" s="46">
        <f>'ก.พ.64'!N14</f>
        <v>0</v>
      </c>
      <c r="P14" s="72">
        <v>18168881.449999999</v>
      </c>
      <c r="Q14" s="53">
        <v>14904379.26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3.74</v>
      </c>
      <c r="E15" s="47">
        <v>3.35</v>
      </c>
      <c r="F15" s="47">
        <v>2.81</v>
      </c>
      <c r="G15" s="47">
        <f t="shared" si="0"/>
        <v>0</v>
      </c>
      <c r="H15" s="53">
        <v>34395565.810000002</v>
      </c>
      <c r="I15" s="53">
        <v>20352638.23</v>
      </c>
      <c r="J15" s="47">
        <f t="shared" si="1"/>
        <v>0</v>
      </c>
      <c r="K15" s="51">
        <f t="shared" si="2"/>
        <v>3392106.3716666666</v>
      </c>
      <c r="L15" s="45">
        <f t="shared" si="5"/>
        <v>10.139884202127835</v>
      </c>
      <c r="M15" s="43">
        <f t="shared" si="4"/>
        <v>0</v>
      </c>
      <c r="N15" s="46">
        <f t="shared" si="3"/>
        <v>0</v>
      </c>
      <c r="O15" s="46">
        <f>'ก.พ.64'!N15</f>
        <v>0</v>
      </c>
      <c r="P15" s="72">
        <v>18343849.170000002</v>
      </c>
      <c r="Q15" s="53">
        <v>22751066.949999999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4.62</v>
      </c>
      <c r="E16" s="47">
        <v>3.81</v>
      </c>
      <c r="F16" s="47">
        <v>3.42</v>
      </c>
      <c r="G16" s="47">
        <f t="shared" si="0"/>
        <v>0</v>
      </c>
      <c r="H16" s="53">
        <v>76666638.200000003</v>
      </c>
      <c r="I16" s="53">
        <v>43127591.909999996</v>
      </c>
      <c r="J16" s="47">
        <f t="shared" si="1"/>
        <v>0</v>
      </c>
      <c r="K16" s="51">
        <f t="shared" si="2"/>
        <v>7187931.9849999994</v>
      </c>
      <c r="L16" s="45">
        <f t="shared" si="5"/>
        <v>10.666021654071065</v>
      </c>
      <c r="M16" s="43">
        <f t="shared" si="4"/>
        <v>0</v>
      </c>
      <c r="N16" s="46">
        <f t="shared" si="3"/>
        <v>0</v>
      </c>
      <c r="O16" s="46">
        <f>'ก.พ.64'!N16</f>
        <v>0</v>
      </c>
      <c r="P16" s="72">
        <v>33853186.07</v>
      </c>
      <c r="Q16" s="53">
        <v>51131509.659999996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2.68</v>
      </c>
      <c r="E17" s="47">
        <v>2.46</v>
      </c>
      <c r="F17" s="47">
        <v>2.2599999999999998</v>
      </c>
      <c r="G17" s="47">
        <f t="shared" si="0"/>
        <v>0</v>
      </c>
      <c r="H17" s="53">
        <v>10569318.02</v>
      </c>
      <c r="I17" s="53">
        <v>5515747.3399999999</v>
      </c>
      <c r="J17" s="47">
        <f t="shared" si="1"/>
        <v>0</v>
      </c>
      <c r="K17" s="51">
        <f t="shared" si="2"/>
        <v>919291.22333333327</v>
      </c>
      <c r="L17" s="45">
        <f t="shared" si="5"/>
        <v>11.49724673936932</v>
      </c>
      <c r="M17" s="43">
        <f t="shared" si="4"/>
        <v>0</v>
      </c>
      <c r="N17" s="46">
        <f t="shared" si="3"/>
        <v>0</v>
      </c>
      <c r="O17" s="46">
        <f>'ก.พ.64'!N17</f>
        <v>0</v>
      </c>
      <c r="P17" s="72">
        <v>6069102.5999999996</v>
      </c>
      <c r="Q17" s="53">
        <v>7970734.8300000001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1.87</v>
      </c>
      <c r="E18" s="56">
        <v>1.7</v>
      </c>
      <c r="F18" s="56">
        <v>1.3</v>
      </c>
      <c r="G18" s="47">
        <f t="shared" si="0"/>
        <v>0</v>
      </c>
      <c r="H18" s="53">
        <v>18882821.510000002</v>
      </c>
      <c r="I18" s="53">
        <v>12683881.960000001</v>
      </c>
      <c r="J18" s="47">
        <f t="shared" si="1"/>
        <v>0</v>
      </c>
      <c r="K18" s="51">
        <f t="shared" si="2"/>
        <v>2113980.3266666667</v>
      </c>
      <c r="L18" s="45">
        <f t="shared" si="5"/>
        <v>8.9323544177795249</v>
      </c>
      <c r="M18" s="43">
        <f t="shared" si="4"/>
        <v>0</v>
      </c>
      <c r="N18" s="46">
        <f t="shared" si="3"/>
        <v>0</v>
      </c>
      <c r="O18" s="46">
        <f>'ก.พ.64'!N18</f>
        <v>0</v>
      </c>
      <c r="P18" s="72">
        <v>14869965.24</v>
      </c>
      <c r="Q18" s="53">
        <v>6445895.6200000001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7">
        <v>1.53</v>
      </c>
      <c r="E19" s="47">
        <v>1.35</v>
      </c>
      <c r="F19" s="47">
        <v>0.91</v>
      </c>
      <c r="G19" s="47">
        <f t="shared" si="0"/>
        <v>0</v>
      </c>
      <c r="H19" s="53">
        <v>7041825.75</v>
      </c>
      <c r="I19" s="53">
        <v>5887771.4299999997</v>
      </c>
      <c r="J19" s="47">
        <f t="shared" si="1"/>
        <v>0</v>
      </c>
      <c r="K19" s="51">
        <f t="shared" si="2"/>
        <v>981295.23833333328</v>
      </c>
      <c r="L19" s="45">
        <f t="shared" si="5"/>
        <v>7.176052094128254</v>
      </c>
      <c r="M19" s="43">
        <f t="shared" si="4"/>
        <v>0</v>
      </c>
      <c r="N19" s="46">
        <f t="shared" si="3"/>
        <v>0</v>
      </c>
      <c r="O19" s="46">
        <f>'ก.พ.64'!N19</f>
        <v>0</v>
      </c>
      <c r="P19" s="72">
        <v>8105376.1900000004</v>
      </c>
      <c r="Q19" s="64">
        <v>-1206667.5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2.62</v>
      </c>
      <c r="E20" s="47">
        <v>2.4500000000000002</v>
      </c>
      <c r="F20" s="47">
        <v>2.0699999999999998</v>
      </c>
      <c r="G20" s="47">
        <f t="shared" si="0"/>
        <v>0</v>
      </c>
      <c r="H20" s="53">
        <v>11598307.51</v>
      </c>
      <c r="I20" s="53">
        <v>4350804.63</v>
      </c>
      <c r="J20" s="47">
        <f t="shared" si="1"/>
        <v>0</v>
      </c>
      <c r="K20" s="44">
        <f t="shared" si="2"/>
        <v>725134.10499999998</v>
      </c>
      <c r="L20" s="45">
        <f t="shared" si="5"/>
        <v>15.994706951481755</v>
      </c>
      <c r="M20" s="43">
        <f t="shared" si="4"/>
        <v>0</v>
      </c>
      <c r="N20" s="46">
        <f t="shared" si="3"/>
        <v>0</v>
      </c>
      <c r="O20" s="46">
        <f>'ก.พ.64'!N20</f>
        <v>0</v>
      </c>
      <c r="P20" s="72">
        <v>5910506.4800000004</v>
      </c>
      <c r="Q20" s="53">
        <v>7632134.0700000003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5" sqref="D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75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71" t="s">
        <v>53</v>
      </c>
      <c r="Q1" s="41">
        <v>44333</v>
      </c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76</v>
      </c>
      <c r="O2" s="140" t="s">
        <v>77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2.76</v>
      </c>
      <c r="E5" s="47">
        <v>2.59</v>
      </c>
      <c r="F5" s="47">
        <v>0.87</v>
      </c>
      <c r="G5" s="47">
        <f t="shared" ref="G5:G20" si="0">(IF(D5&lt;1.5,1,0))+(IF(E5&lt;1,1,0))+(IF(F5&lt;0.8,1,0))</f>
        <v>0</v>
      </c>
      <c r="H5" s="53">
        <v>535527538.30000001</v>
      </c>
      <c r="I5" s="53">
        <v>168129897.69</v>
      </c>
      <c r="J5" s="47">
        <f t="shared" ref="J5:J20" si="1">IF(I5&lt;0,1,0)+IF(H5&lt;0,1,0)</f>
        <v>0</v>
      </c>
      <c r="K5" s="51">
        <f>SUM(I5/7)</f>
        <v>24018556.812857144</v>
      </c>
      <c r="L5" s="45">
        <f>+H5/K5</f>
        <v>22.296407834684384</v>
      </c>
      <c r="M5" s="47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'มี.ค.64'!N5</f>
        <v>0</v>
      </c>
      <c r="P5" s="72">
        <v>206796033.28999999</v>
      </c>
      <c r="Q5" s="64">
        <v>-39265735.280000001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1.03</v>
      </c>
      <c r="E6" s="42">
        <v>0.97</v>
      </c>
      <c r="F6" s="42">
        <v>0.63</v>
      </c>
      <c r="G6" s="55">
        <f t="shared" si="0"/>
        <v>3</v>
      </c>
      <c r="H6" s="53">
        <v>4886059.1900000004</v>
      </c>
      <c r="I6" s="53">
        <v>27649720.149999999</v>
      </c>
      <c r="J6" s="63">
        <f>IF(I6&lt;0,1,0)+IF(H6&lt;0,1,0)</f>
        <v>0</v>
      </c>
      <c r="K6" s="51">
        <f>SUM(I6/7)</f>
        <v>3949960.0214285711</v>
      </c>
      <c r="L6" s="45">
        <f>+H6/K6</f>
        <v>1.2369895298922222</v>
      </c>
      <c r="M6" s="47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2">
        <v>42191340.149999999</v>
      </c>
      <c r="Q6" s="64">
        <v>-53973437.57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1.62</v>
      </c>
      <c r="E7" s="47">
        <v>1.45</v>
      </c>
      <c r="F7" s="47">
        <v>1.1599999999999999</v>
      </c>
      <c r="G7" s="47">
        <f t="shared" si="0"/>
        <v>0</v>
      </c>
      <c r="H7" s="53">
        <v>15949853.560000001</v>
      </c>
      <c r="I7" s="53">
        <v>9858280.5500000007</v>
      </c>
      <c r="J7" s="47">
        <f t="shared" si="1"/>
        <v>0</v>
      </c>
      <c r="K7" s="51">
        <f>SUM(I7/7)</f>
        <v>1408325.7928571429</v>
      </c>
      <c r="L7" s="45">
        <f t="shared" ref="L7:L20" si="4">+H7/K7</f>
        <v>11.325400444198152</v>
      </c>
      <c r="M7" s="47">
        <f t="shared" si="3"/>
        <v>0</v>
      </c>
      <c r="N7" s="46">
        <f t="shared" si="2"/>
        <v>0</v>
      </c>
      <c r="O7" s="46">
        <f>'มี.ค.64'!N7</f>
        <v>0</v>
      </c>
      <c r="P7" s="72">
        <v>9908369.5800000001</v>
      </c>
      <c r="Q7" s="53">
        <v>4251877.45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>
        <v>2.8</v>
      </c>
      <c r="E8" s="47">
        <v>2.5099999999999998</v>
      </c>
      <c r="F8" s="47">
        <v>2.02</v>
      </c>
      <c r="G8" s="63">
        <f t="shared" si="0"/>
        <v>0</v>
      </c>
      <c r="H8" s="53">
        <v>22059913.079999998</v>
      </c>
      <c r="I8" s="53">
        <v>9167840.9499999993</v>
      </c>
      <c r="J8" s="63">
        <f t="shared" si="1"/>
        <v>0</v>
      </c>
      <c r="K8" s="51">
        <f t="shared" ref="K8:K19" si="5">SUM(I8/7)</f>
        <v>1309691.5642857142</v>
      </c>
      <c r="L8" s="45">
        <f t="shared" si="4"/>
        <v>16.84359408089426</v>
      </c>
      <c r="M8" s="47">
        <f t="shared" si="3"/>
        <v>0</v>
      </c>
      <c r="N8" s="46">
        <f t="shared" si="2"/>
        <v>0</v>
      </c>
      <c r="O8" s="46">
        <f>'มี.ค.64'!N8</f>
        <v>0</v>
      </c>
      <c r="P8" s="72">
        <v>12652155.880000001</v>
      </c>
      <c r="Q8" s="53">
        <v>12250958.640000001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1.83</v>
      </c>
      <c r="E9" s="47">
        <v>1.65</v>
      </c>
      <c r="F9" s="56">
        <v>1.5</v>
      </c>
      <c r="G9" s="47">
        <f t="shared" si="0"/>
        <v>0</v>
      </c>
      <c r="H9" s="53">
        <v>19097302.68</v>
      </c>
      <c r="I9" s="53">
        <v>6264584.4800000004</v>
      </c>
      <c r="J9" s="47">
        <f t="shared" si="1"/>
        <v>0</v>
      </c>
      <c r="K9" s="51">
        <f t="shared" si="5"/>
        <v>894940.64</v>
      </c>
      <c r="L9" s="45">
        <f t="shared" si="4"/>
        <v>21.339183658035687</v>
      </c>
      <c r="M9" s="47">
        <f t="shared" si="3"/>
        <v>0</v>
      </c>
      <c r="N9" s="46">
        <f t="shared" si="2"/>
        <v>0</v>
      </c>
      <c r="O9" s="46">
        <f>'มี.ค.64'!N9</f>
        <v>0</v>
      </c>
      <c r="P9" s="72">
        <v>7170594.6500000004</v>
      </c>
      <c r="Q9" s="53">
        <v>11447707.41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>
        <v>1.38</v>
      </c>
      <c r="E10" s="47">
        <v>1.28</v>
      </c>
      <c r="F10" s="47">
        <v>1.1599999999999999</v>
      </c>
      <c r="G10" s="42">
        <f t="shared" si="0"/>
        <v>1</v>
      </c>
      <c r="H10" s="53">
        <v>8463148.3499999996</v>
      </c>
      <c r="I10" s="53">
        <v>4454644.0199999996</v>
      </c>
      <c r="J10" s="47">
        <f t="shared" si="1"/>
        <v>0</v>
      </c>
      <c r="K10" s="51">
        <f t="shared" si="5"/>
        <v>636377.71714285703</v>
      </c>
      <c r="L10" s="45">
        <f t="shared" si="4"/>
        <v>13.298938856622714</v>
      </c>
      <c r="M10" s="47">
        <f t="shared" si="3"/>
        <v>0</v>
      </c>
      <c r="N10" s="46">
        <f t="shared" si="2"/>
        <v>1</v>
      </c>
      <c r="O10" s="46">
        <f>'มี.ค.64'!N10</f>
        <v>0</v>
      </c>
      <c r="P10" s="72">
        <v>3354239.33</v>
      </c>
      <c r="Q10" s="53">
        <v>3508077.79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>
        <v>1.51</v>
      </c>
      <c r="E11" s="47">
        <v>1.35</v>
      </c>
      <c r="F11" s="47">
        <v>0.98</v>
      </c>
      <c r="G11" s="47">
        <f t="shared" si="0"/>
        <v>0</v>
      </c>
      <c r="H11" s="53">
        <v>31999937.48</v>
      </c>
      <c r="I11" s="53">
        <v>18334891.27</v>
      </c>
      <c r="J11" s="47">
        <f t="shared" si="1"/>
        <v>0</v>
      </c>
      <c r="K11" s="51">
        <f t="shared" si="5"/>
        <v>2619270.1814285712</v>
      </c>
      <c r="L11" s="45">
        <f t="shared" si="4"/>
        <v>12.217119756063871</v>
      </c>
      <c r="M11" s="47">
        <f t="shared" si="3"/>
        <v>0</v>
      </c>
      <c r="N11" s="46">
        <f t="shared" si="2"/>
        <v>0</v>
      </c>
      <c r="O11" s="46">
        <f>'มี.ค.64'!N11</f>
        <v>0</v>
      </c>
      <c r="P11" s="72">
        <v>24909232.199999999</v>
      </c>
      <c r="Q11" s="64">
        <v>-1488137.49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1.58</v>
      </c>
      <c r="E12" s="47">
        <v>1.36</v>
      </c>
      <c r="F12" s="47">
        <v>1.02</v>
      </c>
      <c r="G12" s="47">
        <f t="shared" si="0"/>
        <v>0</v>
      </c>
      <c r="H12" s="53">
        <v>17084726.140000001</v>
      </c>
      <c r="I12" s="53">
        <v>11208048.369999999</v>
      </c>
      <c r="J12" s="47">
        <f t="shared" si="1"/>
        <v>0</v>
      </c>
      <c r="K12" s="51">
        <f t="shared" si="5"/>
        <v>1601149.767142857</v>
      </c>
      <c r="L12" s="45">
        <f t="shared" si="4"/>
        <v>10.670286122257341</v>
      </c>
      <c r="M12" s="47">
        <f t="shared" si="3"/>
        <v>0</v>
      </c>
      <c r="N12" s="46">
        <f t="shared" si="2"/>
        <v>0</v>
      </c>
      <c r="O12" s="46">
        <f>'มี.ค.64'!N12</f>
        <v>0</v>
      </c>
      <c r="P12" s="72">
        <v>10581963.25</v>
      </c>
      <c r="Q12" s="53">
        <v>525557.77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1.72</v>
      </c>
      <c r="E13" s="47">
        <v>1.61</v>
      </c>
      <c r="F13" s="47">
        <v>1.47</v>
      </c>
      <c r="G13" s="47">
        <f t="shared" si="0"/>
        <v>0</v>
      </c>
      <c r="H13" s="53">
        <v>17584783.98</v>
      </c>
      <c r="I13" s="53">
        <v>9006604.7400000002</v>
      </c>
      <c r="J13" s="47">
        <f t="shared" si="1"/>
        <v>0</v>
      </c>
      <c r="K13" s="51">
        <f t="shared" si="5"/>
        <v>1286657.82</v>
      </c>
      <c r="L13" s="45">
        <f t="shared" si="4"/>
        <v>13.667024524049447</v>
      </c>
      <c r="M13" s="47">
        <f t="shared" si="3"/>
        <v>0</v>
      </c>
      <c r="N13" s="46">
        <f t="shared" si="2"/>
        <v>0</v>
      </c>
      <c r="O13" s="46">
        <f>'มี.ค.64'!N13</f>
        <v>0</v>
      </c>
      <c r="P13" s="72">
        <v>11175776.15</v>
      </c>
      <c r="Q13" s="53">
        <v>11265775.699999999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2.97</v>
      </c>
      <c r="E14" s="47">
        <v>2.75</v>
      </c>
      <c r="F14" s="47">
        <v>1.76</v>
      </c>
      <c r="G14" s="47">
        <f t="shared" si="0"/>
        <v>0</v>
      </c>
      <c r="H14" s="53">
        <v>31001047.600000001</v>
      </c>
      <c r="I14" s="53">
        <v>20252368.949999999</v>
      </c>
      <c r="J14" s="47">
        <f t="shared" si="1"/>
        <v>0</v>
      </c>
      <c r="K14" s="51">
        <f t="shared" si="5"/>
        <v>2893195.5642857142</v>
      </c>
      <c r="L14" s="45">
        <f t="shared" si="4"/>
        <v>10.715158001306312</v>
      </c>
      <c r="M14" s="47">
        <f t="shared" si="3"/>
        <v>0</v>
      </c>
      <c r="N14" s="46">
        <f t="shared" si="2"/>
        <v>0</v>
      </c>
      <c r="O14" s="46">
        <f>'มี.ค.64'!N14</f>
        <v>0</v>
      </c>
      <c r="P14" s="72">
        <v>20783193.23</v>
      </c>
      <c r="Q14" s="53">
        <v>11871717.25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3.78</v>
      </c>
      <c r="E15" s="47">
        <v>3.43</v>
      </c>
      <c r="F15" s="47">
        <v>2.83</v>
      </c>
      <c r="G15" s="47">
        <f t="shared" si="0"/>
        <v>0</v>
      </c>
      <c r="H15" s="53">
        <v>33572440.189999998</v>
      </c>
      <c r="I15" s="53">
        <v>19181859.48</v>
      </c>
      <c r="J15" s="47">
        <f t="shared" si="1"/>
        <v>0</v>
      </c>
      <c r="K15" s="51">
        <f t="shared" si="5"/>
        <v>2740265.64</v>
      </c>
      <c r="L15" s="45">
        <f t="shared" si="4"/>
        <v>12.251527625620994</v>
      </c>
      <c r="M15" s="47">
        <f t="shared" si="3"/>
        <v>0</v>
      </c>
      <c r="N15" s="46">
        <f t="shared" si="2"/>
        <v>0</v>
      </c>
      <c r="O15" s="46">
        <f>'มี.ค.64'!N15</f>
        <v>0</v>
      </c>
      <c r="P15" s="72">
        <v>17717854.550000001</v>
      </c>
      <c r="Q15" s="53">
        <v>22032216.02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4.37</v>
      </c>
      <c r="E16" s="47">
        <v>3.58</v>
      </c>
      <c r="F16" s="47">
        <v>3.19</v>
      </c>
      <c r="G16" s="47">
        <f t="shared" si="0"/>
        <v>0</v>
      </c>
      <c r="H16" s="53">
        <v>73747089.599999994</v>
      </c>
      <c r="I16" s="53">
        <v>41443478.329999998</v>
      </c>
      <c r="J16" s="47">
        <f t="shared" si="1"/>
        <v>0</v>
      </c>
      <c r="K16" s="51">
        <f t="shared" si="5"/>
        <v>5920496.904285714</v>
      </c>
      <c r="L16" s="45">
        <f t="shared" si="4"/>
        <v>12.456233115604897</v>
      </c>
      <c r="M16" s="47">
        <f t="shared" si="3"/>
        <v>0</v>
      </c>
      <c r="N16" s="46">
        <f t="shared" si="2"/>
        <v>0</v>
      </c>
      <c r="O16" s="46">
        <f>'มี.ค.64'!N16</f>
        <v>0</v>
      </c>
      <c r="P16" s="72">
        <v>33070705.059999999</v>
      </c>
      <c r="Q16" s="53">
        <v>47874306.710000001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2.46</v>
      </c>
      <c r="E17" s="47">
        <v>2.25</v>
      </c>
      <c r="F17" s="47">
        <v>2.06</v>
      </c>
      <c r="G17" s="47">
        <f t="shared" si="0"/>
        <v>0</v>
      </c>
      <c r="H17" s="53">
        <v>9302083.7300000004</v>
      </c>
      <c r="I17" s="53">
        <v>4000420.54</v>
      </c>
      <c r="J17" s="47">
        <f t="shared" si="1"/>
        <v>0</v>
      </c>
      <c r="K17" s="51">
        <f t="shared" si="5"/>
        <v>571488.64857142861</v>
      </c>
      <c r="L17" s="45">
        <f t="shared" si="4"/>
        <v>16.276935251912288</v>
      </c>
      <c r="M17" s="47">
        <f t="shared" si="3"/>
        <v>0</v>
      </c>
      <c r="N17" s="46">
        <f t="shared" si="2"/>
        <v>0</v>
      </c>
      <c r="O17" s="46">
        <f>'มี.ค.64'!N17</f>
        <v>0</v>
      </c>
      <c r="P17" s="72">
        <v>4787368.3099999996</v>
      </c>
      <c r="Q17" s="53">
        <v>6739472.1600000001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1.78</v>
      </c>
      <c r="E18" s="47">
        <v>1.62</v>
      </c>
      <c r="F18" s="47">
        <v>1.19</v>
      </c>
      <c r="G18" s="47">
        <f t="shared" si="0"/>
        <v>0</v>
      </c>
      <c r="H18" s="53">
        <v>17092762.699999999</v>
      </c>
      <c r="I18" s="53">
        <v>9962946.9100000001</v>
      </c>
      <c r="J18" s="47">
        <f t="shared" si="1"/>
        <v>0</v>
      </c>
      <c r="K18" s="51">
        <f t="shared" si="5"/>
        <v>1423278.1300000001</v>
      </c>
      <c r="L18" s="45">
        <f t="shared" si="4"/>
        <v>12.009432548506874</v>
      </c>
      <c r="M18" s="47">
        <f t="shared" si="3"/>
        <v>0</v>
      </c>
      <c r="N18" s="46">
        <f t="shared" si="2"/>
        <v>0</v>
      </c>
      <c r="O18" s="46">
        <f>'มี.ค.64'!N18</f>
        <v>0</v>
      </c>
      <c r="P18" s="72">
        <v>13016024.4</v>
      </c>
      <c r="Q18" s="53">
        <v>4239939.47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>
        <v>1.49</v>
      </c>
      <c r="E19" s="56">
        <v>1.3</v>
      </c>
      <c r="F19" s="42">
        <v>0.78</v>
      </c>
      <c r="G19" s="42">
        <f t="shared" si="0"/>
        <v>2</v>
      </c>
      <c r="H19" s="53">
        <v>6624571.2199999997</v>
      </c>
      <c r="I19" s="53">
        <v>5163170.78</v>
      </c>
      <c r="J19" s="47">
        <f t="shared" si="1"/>
        <v>0</v>
      </c>
      <c r="K19" s="51">
        <f t="shared" si="5"/>
        <v>737595.82571428572</v>
      </c>
      <c r="L19" s="45">
        <f t="shared" si="4"/>
        <v>8.9813024817280969</v>
      </c>
      <c r="M19" s="47">
        <f t="shared" si="3"/>
        <v>0</v>
      </c>
      <c r="N19" s="46">
        <f t="shared" si="2"/>
        <v>2</v>
      </c>
      <c r="O19" s="46">
        <f>'มี.ค.64'!N19</f>
        <v>0</v>
      </c>
      <c r="P19" s="72">
        <v>7750630.8899999997</v>
      </c>
      <c r="Q19" s="64">
        <v>-3086936.29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2.5499999999999998</v>
      </c>
      <c r="E20" s="47">
        <v>2.37</v>
      </c>
      <c r="F20" s="47">
        <v>1.97</v>
      </c>
      <c r="G20" s="47">
        <f t="shared" si="0"/>
        <v>0</v>
      </c>
      <c r="H20" s="53">
        <v>10468684.75</v>
      </c>
      <c r="I20" s="53">
        <v>2888393.95</v>
      </c>
      <c r="J20" s="47">
        <f t="shared" si="1"/>
        <v>0</v>
      </c>
      <c r="K20" s="51">
        <f>SUM(I20/7)</f>
        <v>412627.70714285719</v>
      </c>
      <c r="L20" s="45">
        <f t="shared" si="4"/>
        <v>25.370775080733011</v>
      </c>
      <c r="M20" s="47">
        <f t="shared" si="3"/>
        <v>0</v>
      </c>
      <c r="N20" s="46">
        <f t="shared" si="2"/>
        <v>0</v>
      </c>
      <c r="O20" s="46">
        <f>'มี.ค.64'!N20</f>
        <v>0</v>
      </c>
      <c r="P20" s="72">
        <v>4773905.63</v>
      </c>
      <c r="Q20" s="53">
        <v>6503029.9800000004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78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71" t="s">
        <v>53</v>
      </c>
      <c r="Q1" s="67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79</v>
      </c>
      <c r="O2" s="140" t="s">
        <v>80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'เม.ย.64'!N5</f>
        <v>0</v>
      </c>
      <c r="P5" s="72"/>
      <c r="Q5" s="64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0"/>
      <c r="E6" s="56"/>
      <c r="F6" s="56"/>
      <c r="G6" s="55">
        <f t="shared" si="0"/>
        <v>3</v>
      </c>
      <c r="H6" s="64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'เม.ย.64'!N6</f>
        <v>3</v>
      </c>
      <c r="P6" s="72"/>
      <c r="Q6" s="64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0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'เม.ย.64'!N7</f>
        <v>0</v>
      </c>
      <c r="P7" s="72"/>
      <c r="Q7" s="64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/>
      <c r="E8" s="56"/>
      <c r="F8" s="56"/>
      <c r="G8" s="63">
        <f t="shared" si="0"/>
        <v>3</v>
      </c>
      <c r="H8" s="53"/>
      <c r="I8" s="64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'เม.ย.64'!N8</f>
        <v>0</v>
      </c>
      <c r="P8" s="72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'เม.ย.64'!N9</f>
        <v>0</v>
      </c>
      <c r="P9" s="72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'เม.ย.64'!N10</f>
        <v>1</v>
      </c>
      <c r="P10" s="72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'เม.ย.64'!N11</f>
        <v>0</v>
      </c>
      <c r="P11" s="72"/>
      <c r="Q11" s="64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'เม.ย.64'!N12</f>
        <v>0</v>
      </c>
      <c r="P12" s="72"/>
      <c r="Q12" s="64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'เม.ย.64'!N13</f>
        <v>0</v>
      </c>
      <c r="P13" s="72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'เม.ย.64'!N14</f>
        <v>0</v>
      </c>
      <c r="P14" s="72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'เม.ย.64'!N15</f>
        <v>0</v>
      </c>
      <c r="P15" s="72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'เม.ย.64'!N16</f>
        <v>0</v>
      </c>
      <c r="P16" s="72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'เม.ย.64'!N17</f>
        <v>0</v>
      </c>
      <c r="P17" s="72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'เม.ย.64'!N18</f>
        <v>0</v>
      </c>
      <c r="P18" s="72"/>
      <c r="Q18" s="64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'เม.ย.64'!N19</f>
        <v>2</v>
      </c>
      <c r="P19" s="72"/>
      <c r="Q19" s="64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2">
        <f t="shared" si="0"/>
        <v>3</v>
      </c>
      <c r="H20" s="53"/>
      <c r="I20" s="64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'เม.ย.64'!N20</f>
        <v>0</v>
      </c>
      <c r="P20" s="64"/>
      <c r="Q20" s="64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4" t="s">
        <v>81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60" t="s">
        <v>53</v>
      </c>
      <c r="P1" s="67"/>
      <c r="Q1" s="41"/>
    </row>
    <row r="2" spans="1:25" ht="54.75" customHeight="1" thickBot="1" x14ac:dyDescent="0.3">
      <c r="C2" s="125" t="s">
        <v>41</v>
      </c>
      <c r="D2" s="126" t="s">
        <v>40</v>
      </c>
      <c r="E2" s="126"/>
      <c r="F2" s="126"/>
      <c r="G2" s="126"/>
      <c r="H2" s="127" t="s">
        <v>39</v>
      </c>
      <c r="I2" s="127"/>
      <c r="J2" s="127"/>
      <c r="K2" s="128" t="s">
        <v>38</v>
      </c>
      <c r="L2" s="128"/>
      <c r="M2" s="128"/>
      <c r="N2" s="129" t="s">
        <v>82</v>
      </c>
      <c r="O2" s="140" t="s">
        <v>83</v>
      </c>
      <c r="P2" s="137" t="s">
        <v>56</v>
      </c>
      <c r="Q2" s="131" t="s">
        <v>37</v>
      </c>
    </row>
    <row r="3" spans="1:25" ht="38.25" customHeight="1" thickBot="1" x14ac:dyDescent="0.3">
      <c r="C3" s="125"/>
      <c r="D3" s="132" t="s">
        <v>36</v>
      </c>
      <c r="E3" s="132" t="s">
        <v>35</v>
      </c>
      <c r="F3" s="132" t="s">
        <v>34</v>
      </c>
      <c r="G3" s="133" t="s">
        <v>29</v>
      </c>
      <c r="H3" s="134" t="s">
        <v>33</v>
      </c>
      <c r="I3" s="125" t="s">
        <v>32</v>
      </c>
      <c r="J3" s="135" t="s">
        <v>29</v>
      </c>
      <c r="K3" s="136" t="s">
        <v>31</v>
      </c>
      <c r="L3" s="125" t="s">
        <v>30</v>
      </c>
      <c r="M3" s="130" t="s">
        <v>29</v>
      </c>
      <c r="N3" s="129"/>
      <c r="O3" s="140"/>
      <c r="P3" s="138"/>
      <c r="Q3" s="131"/>
    </row>
    <row r="4" spans="1:25" ht="36.75" customHeight="1" thickBot="1" x14ac:dyDescent="0.3">
      <c r="C4" s="125"/>
      <c r="D4" s="132"/>
      <c r="E4" s="132"/>
      <c r="F4" s="132"/>
      <c r="G4" s="133"/>
      <c r="H4" s="134"/>
      <c r="I4" s="125"/>
      <c r="J4" s="135"/>
      <c r="K4" s="136"/>
      <c r="L4" s="125"/>
      <c r="M4" s="130"/>
      <c r="N4" s="129"/>
      <c r="O4" s="140"/>
      <c r="P4" s="139"/>
      <c r="Q4" s="13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74"/>
      <c r="I5" s="74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'พ.ค.64'!N5</f>
        <v>3</v>
      </c>
      <c r="P5" s="73"/>
      <c r="Q5" s="7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0"/>
      <c r="F6" s="42"/>
      <c r="G6" s="55">
        <f t="shared" si="0"/>
        <v>3</v>
      </c>
      <c r="H6" s="75"/>
      <c r="I6" s="74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'พ.ค.64'!N6</f>
        <v>3</v>
      </c>
      <c r="P6" s="73"/>
      <c r="Q6" s="7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2"/>
      <c r="F7" s="42"/>
      <c r="G7" s="42">
        <f t="shared" si="0"/>
        <v>3</v>
      </c>
      <c r="H7" s="74"/>
      <c r="I7" s="74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'พ.ค.64'!N7</f>
        <v>3</v>
      </c>
      <c r="P7" s="73"/>
      <c r="Q7" s="7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74"/>
      <c r="I8" s="7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'พ.ค.64'!N8</f>
        <v>3</v>
      </c>
      <c r="P8" s="73"/>
      <c r="Q8" s="74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74"/>
      <c r="I9" s="74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'พ.ค.64'!N9</f>
        <v>3</v>
      </c>
      <c r="P9" s="73"/>
      <c r="Q9" s="74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74"/>
      <c r="I10" s="74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'พ.ค.64'!N10</f>
        <v>3</v>
      </c>
      <c r="P10" s="73"/>
      <c r="Q10" s="75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47"/>
      <c r="F11" s="42"/>
      <c r="G11" s="42">
        <f t="shared" si="0"/>
        <v>3</v>
      </c>
      <c r="H11" s="74"/>
      <c r="I11" s="74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'พ.ค.64'!N11</f>
        <v>3</v>
      </c>
      <c r="P11" s="73"/>
      <c r="Q11" s="7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74"/>
      <c r="I12" s="74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'พ.ค.64'!N12</f>
        <v>3</v>
      </c>
      <c r="P12" s="73"/>
      <c r="Q12" s="7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74"/>
      <c r="I13" s="74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'พ.ค.64'!N13</f>
        <v>3</v>
      </c>
      <c r="P13" s="73"/>
      <c r="Q13" s="74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47"/>
      <c r="F14" s="47"/>
      <c r="G14" s="47">
        <f t="shared" si="0"/>
        <v>3</v>
      </c>
      <c r="H14" s="74"/>
      <c r="I14" s="74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'พ.ค.64'!N14</f>
        <v>3</v>
      </c>
      <c r="P14" s="73"/>
      <c r="Q14" s="74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74"/>
      <c r="I15" s="74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'พ.ค.64'!N15</f>
        <v>3</v>
      </c>
      <c r="P15" s="73"/>
      <c r="Q15" s="74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74"/>
      <c r="I16" s="74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'พ.ค.64'!N16</f>
        <v>3</v>
      </c>
      <c r="P16" s="73"/>
      <c r="Q16" s="74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74"/>
      <c r="I17" s="74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'พ.ค.64'!N17</f>
        <v>3</v>
      </c>
      <c r="P17" s="73"/>
      <c r="Q17" s="74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56"/>
      <c r="F18" s="42"/>
      <c r="G18" s="42">
        <f t="shared" si="0"/>
        <v>3</v>
      </c>
      <c r="H18" s="74"/>
      <c r="I18" s="7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'พ.ค.64'!N18</f>
        <v>3</v>
      </c>
      <c r="P18" s="73"/>
      <c r="Q18" s="7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70"/>
      <c r="F19" s="42"/>
      <c r="G19" s="42">
        <f t="shared" si="0"/>
        <v>3</v>
      </c>
      <c r="H19" s="75"/>
      <c r="I19" s="74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'พ.ค.64'!N19</f>
        <v>3</v>
      </c>
      <c r="P19" s="73"/>
      <c r="Q19" s="7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2"/>
      <c r="E20" s="47"/>
      <c r="F20" s="47"/>
      <c r="G20" s="42">
        <f t="shared" si="0"/>
        <v>3</v>
      </c>
      <c r="H20" s="74"/>
      <c r="I20" s="7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'พ.ค.64'!N20</f>
        <v>3</v>
      </c>
      <c r="P20" s="75"/>
      <c r="Q20" s="7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1" t="s">
        <v>5</v>
      </c>
      <c r="M23" s="121"/>
      <c r="N23" s="121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1"/>
      <c r="M24" s="121"/>
      <c r="N24" s="121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1" t="s">
        <v>5</v>
      </c>
      <c r="M25" s="121"/>
      <c r="N25" s="121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1"/>
      <c r="M26" s="121"/>
      <c r="N26" s="121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2" t="s">
        <v>5</v>
      </c>
      <c r="L27" s="122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1" t="s">
        <v>5</v>
      </c>
      <c r="M30" s="121"/>
      <c r="N30" s="121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1"/>
      <c r="M31" s="121"/>
      <c r="N31" s="121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2021-04-19T09:19:47Z</cp:lastPrinted>
  <dcterms:created xsi:type="dcterms:W3CDTF">2017-12-26T02:45:48Z</dcterms:created>
  <dcterms:modified xsi:type="dcterms:W3CDTF">2021-05-17T04:33:00Z</dcterms:modified>
</cp:coreProperties>
</file>